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Activos" sheetId="2" r:id="rId6"/>
    <sheet state="visible" name="Deudas" sheetId="3" r:id="rId7"/>
    <sheet state="visible" name="Evolución mensual" sheetId="4" r:id="rId8"/>
    <sheet state="visible" name="Resumen por categoría" sheetId="5" r:id="rId9"/>
    <sheet state="visible" name="Instrucciones" sheetId="6" r:id="rId10"/>
    <sheet state="visible" name="Listas" sheetId="7" r:id="rId11"/>
    <sheet state="visible" name="Guía rápida" sheetId="8" r:id="rId12"/>
    <sheet state="visible" name="Glosario" sheetId="9" r:id="rId13"/>
  </sheets>
  <definedNames/>
  <calcPr/>
</workbook>
</file>

<file path=xl/sharedStrings.xml><?xml version="1.0" encoding="utf-8"?>
<sst xmlns="http://schemas.openxmlformats.org/spreadsheetml/2006/main" count="206" uniqueCount="142">
  <si>
    <t>Dashboard - Patrimonio neto mensual</t>
  </si>
  <si>
    <t>Seguimiento de activos, deudas, liquidez, inversiones y evolución del patrimonio neto.</t>
  </si>
  <si>
    <t>Patrimonio neto actual</t>
  </si>
  <si>
    <t>Activos totales</t>
  </si>
  <si>
    <t>Deudas totales</t>
  </si>
  <si>
    <t>Ratio deuda/activos</t>
  </si>
  <si>
    <t>Último patrimonio neto registrado.</t>
  </si>
  <si>
    <t>Último valor total de activos.</t>
  </si>
  <si>
    <t>Último saldo total de deudas.</t>
  </si>
  <si>
    <t>Nivel de deuda sobre activos.</t>
  </si>
  <si>
    <t>Liquidez</t>
  </si>
  <si>
    <t>Inversiones</t>
  </si>
  <si>
    <t>Variación mensual</t>
  </si>
  <si>
    <t>Activos registrados</t>
  </si>
  <si>
    <t>Liquidez registrada.</t>
  </si>
  <si>
    <t>Cartera de inversión.</t>
  </si>
  <si>
    <t>Cambio del último mes.</t>
  </si>
  <si>
    <t>Número de activos con nombre.</t>
  </si>
  <si>
    <t>Activos por categoría</t>
  </si>
  <si>
    <t>Activos</t>
  </si>
  <si>
    <t>Registra tus activos por tipo: liquidez, inversiones, vivienda, otros bienes y derechos.</t>
  </si>
  <si>
    <t>Activo</t>
  </si>
  <si>
    <t>Descripción</t>
  </si>
  <si>
    <t>Categoría</t>
  </si>
  <si>
    <t>Ubicación/Broker</t>
  </si>
  <si>
    <t>Fecha valoración</t>
  </si>
  <si>
    <t>Valor actual</t>
  </si>
  <si>
    <t>Divisa</t>
  </si>
  <si>
    <t>Notas</t>
  </si>
  <si>
    <t>Cuenta corriente</t>
  </si>
  <si>
    <t>Liquidez disponible</t>
  </si>
  <si>
    <t>Banco A</t>
  </si>
  <si>
    <t>EUR</t>
  </si>
  <si>
    <t>Ejemplo ficticio</t>
  </si>
  <si>
    <t>Cartera inversión</t>
  </si>
  <si>
    <t>Acciones/ETFs/crypto/P2P</t>
  </si>
  <si>
    <t>Broker A</t>
  </si>
  <si>
    <t>Vivienda</t>
  </si>
  <si>
    <t>Valor orientativo vivienda</t>
  </si>
  <si>
    <t>Propiedad</t>
  </si>
  <si>
    <t>Otros activos</t>
  </si>
  <si>
    <t>Otros bienes</t>
  </si>
  <si>
    <t>Otros</t>
  </si>
  <si>
    <t>Personal</t>
  </si>
  <si>
    <t>Deudas</t>
  </si>
  <si>
    <t>Registra préstamos, hipotecas, tarjetas u otras obligaciones pendientes.</t>
  </si>
  <si>
    <t>Deuda</t>
  </si>
  <si>
    <t>Tipo</t>
  </si>
  <si>
    <t>Entidad</t>
  </si>
  <si>
    <t>Saldo pendiente</t>
  </si>
  <si>
    <t>Cuota mensual</t>
  </si>
  <si>
    <t>Tipo interés</t>
  </si>
  <si>
    <t>Fecha revisión</t>
  </si>
  <si>
    <t>Vencimiento</t>
  </si>
  <si>
    <t>Hipoteca ejemplo</t>
  </si>
  <si>
    <t>Hipoteca</t>
  </si>
  <si>
    <t>Préstamo ejemplo</t>
  </si>
  <si>
    <t>Préstamo personal</t>
  </si>
  <si>
    <t>Banco B</t>
  </si>
  <si>
    <t>Evolución mensual del patrimonio neto</t>
  </si>
  <si>
    <t>Introduce o revisa cada mes activos totales, deudas totales y patrimonio neto.</t>
  </si>
  <si>
    <t>Mes</t>
  </si>
  <si>
    <t>Patrimonio neto</t>
  </si>
  <si>
    <t>Variación %</t>
  </si>
  <si>
    <t>Año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</si>
  <si>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</si>
  <si>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</si>
  <si>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</si>
  <si>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</si>
  <si>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</si>
  <si>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</si>
  <si>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</si>
  <si>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</si>
  <si>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</si>
  <si>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</si>
  <si>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</si>
  <si>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</si>
  <si>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Resumen por categoría</t>
  </si>
  <si>
    <t>Resumen automático de activos por categoría y deudas por tipo.</t>
  </si>
  <si>
    <t>Categoría activo</t>
  </si>
  <si>
    <t>Valor</t>
  </si>
  <si>
    <t>Peso sobre activos</t>
  </si>
  <si>
    <t>Tipo deuda</t>
  </si>
  <si>
    <t>Saldo</t>
  </si>
  <si>
    <t>Peso sobre deuda</t>
  </si>
  <si>
    <t>Tarjeta</t>
  </si>
  <si>
    <t>Vehículo</t>
  </si>
  <si>
    <t>Deuda familiar</t>
  </si>
  <si>
    <t>Financiación</t>
  </si>
  <si>
    <t>Derechos de cobro</t>
  </si>
  <si>
    <t>Cómo usar esta plantilla</t>
  </si>
  <si>
    <t>Herramienta educativa de Horizonte Base. No constituye asesoramiento financiero, fiscal ni recomendación personalizada.</t>
  </si>
  <si>
    <t>Sección</t>
  </si>
  <si>
    <t>Instrucción</t>
  </si>
  <si>
    <t>Qué registrar</t>
  </si>
  <si>
    <t>Activos, deudas y evolución mensual del patrimonio neto.</t>
  </si>
  <si>
    <t>Qué se calcula</t>
  </si>
  <si>
    <t>Patrimonio neto, ratios, distribución por categoría y variaciones mensuales.</t>
  </si>
  <si>
    <t>Uso recomendado</t>
  </si>
  <si>
    <t>Actualiza al cierre de cada mes con valores prudentes y consistentes.</t>
  </si>
  <si>
    <t>Aviso educativo</t>
  </si>
  <si>
    <t>Los valores de activos ilíquidos como vivienda son estimaciones y pueden variar.</t>
  </si>
  <si>
    <t>Categorías activos</t>
  </si>
  <si>
    <t>Tipos deuda</t>
  </si>
  <si>
    <t>Divisas</t>
  </si>
  <si>
    <t>Meses</t>
  </si>
  <si>
    <t>USD</t>
  </si>
  <si>
    <t>GBP</t>
  </si>
  <si>
    <t>CHF</t>
  </si>
  <si>
    <t>Otra</t>
  </si>
  <si>
    <t>Guía rápida - patrimonio neto mensual</t>
  </si>
  <si>
    <t>Paso</t>
  </si>
  <si>
    <t>Qué hacer</t>
  </si>
  <si>
    <t>Dónde se hace</t>
  </si>
  <si>
    <t>Consejo práctico</t>
  </si>
  <si>
    <t>Registra activos con valoración prudente.</t>
  </si>
  <si>
    <t>No infles valores de vivienda, coche u otros bienes.</t>
  </si>
  <si>
    <t>Registra todas las deudas pendientes.</t>
  </si>
  <si>
    <t>Incluye hipoteca, préstamos, tarjetas y financiación.</t>
  </si>
  <si>
    <t>Actualiza la evolución mensual.</t>
  </si>
  <si>
    <t>Evolución mensual</t>
  </si>
  <si>
    <t>Lo importante es la tendencia, no una foto aislada.</t>
  </si>
  <si>
    <t>Revisa composición de activos y deuda.</t>
  </si>
  <si>
    <t>Te ayuda a saber si todo depende de un solo activo.</t>
  </si>
  <si>
    <t>Consulta patrimonio neto y ratio de deuda.</t>
  </si>
  <si>
    <t>Dashboard</t>
  </si>
  <si>
    <t>Úsalo como brújula financiera mensual.</t>
  </si>
  <si>
    <t>Esta plantilla es informativa y no constituye asesoramiento financiero, fiscal ni recomendación personalizada.</t>
  </si>
  <si>
    <t>Glosario básico</t>
  </si>
  <si>
    <t>Término</t>
  </si>
  <si>
    <t>Qué significa</t>
  </si>
  <si>
    <t>Por qué importa</t>
  </si>
  <si>
    <t>Activos totales menos deudas totales.</t>
  </si>
  <si>
    <t>Mide tu posición financiera real.</t>
  </si>
  <si>
    <t>Bien, dinero o inversión con valor económico.</t>
  </si>
  <si>
    <t>Suma al patrimonio bruto.</t>
  </si>
  <si>
    <t>Obligación pendiente de pago.</t>
  </si>
  <si>
    <t>Reduce el patrimonio neto.</t>
  </si>
  <si>
    <t>Deudas divididas entre activos totales.</t>
  </si>
  <si>
    <t>Ayuda a evaluar apalancamiento y fragilidad.</t>
  </si>
  <si>
    <t>Dinero disponible sin vender inversiones.</t>
  </si>
  <si>
    <t>Da seguridad ante imprevistos.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</si>
</sst>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€ #,##0.00"/>
    <numFmt numFmtId="165" formatCode="yyyy-mm-dd"/>
    <numFmt numFmtId="166" formatCode="#,##0.00 €"/>
  </numFmts>
  <fonts count="15">
    <font>
      <sz val="11.0"/>
      <color rgb="FF000000"/>
      <name val="Carlito"/>
      <scheme val="minor"/>
    </font>
    <font>
      <b/>
      <sz val="16.0"/>
      <color rgb="FFFFFFFF"/>
      <name val="Carlito"/>
    </font>
    <font>
      <sz val="11.0"/>
      <color theme="1"/>
      <name val="Carlito"/>
    </font>
    <font>
      <color theme="1"/>
      <name val="Carlito"/>
      <scheme val="minor"/>
    </font>
    <font>
      <i/>
      <sz val="10.0"/>
      <color rgb="FFFFFFFF"/>
      <name val="Carlito"/>
    </font>
    <font>
      <b/>
      <sz val="11.0"/>
      <color rgb="FF0F3A63"/>
      <name val="Carlito"/>
    </font>
    <font>
      <b/>
      <sz val="14.0"/>
      <color rgb="FF0F172A"/>
      <name val="Carlito"/>
    </font>
    <font>
      <b/>
      <sz val="9.0"/>
      <color rgb="FF64748B"/>
      <name val="Carlito"/>
    </font>
    <font>
      <sz val="9.0"/>
      <color rgb="FF64748B"/>
      <name val="Carlito"/>
    </font>
    <font>
      <b/>
      <sz val="11.0"/>
      <color theme="1"/>
      <name val="Carlito"/>
    </font>
    <font>
      <b/>
      <sz val="11.0"/>
      <color rgb="FFFFFFFF"/>
      <name val="Carlito"/>
    </font>
    <font>
      <b/>
      <sz val="14.0"/>
      <color rgb="FFFFFFFF"/>
      <name val="Carlito"/>
    </font>
    <font>
      <i/>
      <sz val="11.0"/>
      <color rgb="FF0F172A"/>
      <name val="Carlito"/>
    </font>
    <font>
      <b/>
      <sz val="15.0"/>
      <color rgb="FFFFFFFF"/>
      <name val="Carlito"/>
    </font>
    <font>
      <sz val="11.0"/>
      <color rgb="FF7C2D12"/>
      <name val="Carlito"/>
    </font>
  </fonts>
  <fills count="11">
    <fill>
      <patternFill patternType="none"/>
    </fill>
    <fill>
      <patternFill patternType="lightGray"/>
    </fill>
    <fill>
      <patternFill patternType="solid">
        <fgColor rgb="FF0F3A63"/>
        <bgColor rgb="FF0F3A63"/>
      </patternFill>
    </fill>
    <fill>
      <patternFill patternType="solid">
        <fgColor rgb="FF123C69"/>
        <bgColor rgb="FF123C69"/>
      </patternFill>
    </fill>
    <fill>
      <patternFill patternType="solid">
        <fgColor rgb="FFEFF6FF"/>
        <bgColor rgb="FFEFF6FF"/>
      </patternFill>
    </fill>
    <fill>
      <patternFill patternType="solid">
        <fgColor rgb="FFFFFFFF"/>
        <bgColor rgb="FFFFFFFF"/>
      </patternFill>
    </fill>
    <fill>
      <patternFill patternType="solid">
        <fgColor rgb="FFE0F2FE"/>
        <bgColor rgb="FFE0F2FE"/>
      </patternFill>
    </fill>
    <fill>
      <patternFill patternType="solid">
        <fgColor rgb="FFECFDF5"/>
        <bgColor rgb="FFECFDF5"/>
      </patternFill>
    </fill>
    <fill>
      <patternFill patternType="solid">
        <fgColor rgb="FF0F766E"/>
        <bgColor rgb="FF0F766E"/>
      </patternFill>
    </fill>
    <fill>
      <patternFill patternType="solid">
        <fgColor rgb="FF0F3C69"/>
        <bgColor rgb="FF0F3C69"/>
      </patternFill>
    </fill>
    <fill>
      <patternFill patternType="solid">
        <fgColor rgb="FFFEF3C7"/>
        <bgColor rgb="FFFEF3C7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3" fontId="4" numFmtId="0" xfId="0" applyAlignment="1" applyFill="1" applyFont="1">
      <alignment horizontal="center" shrinkToFit="0" vertical="center" wrapText="1"/>
    </xf>
    <xf borderId="0" fillId="4" fontId="5" numFmtId="0" xfId="0" applyAlignment="1" applyFill="1" applyFont="1">
      <alignment horizontal="center" shrinkToFit="0" vertical="center" wrapText="1"/>
    </xf>
    <xf borderId="0" fillId="5" fontId="6" numFmtId="164" xfId="0" applyAlignment="1" applyFill="1" applyFont="1" applyNumberFormat="1">
      <alignment horizontal="center" shrinkToFit="0" vertical="center" wrapText="1"/>
    </xf>
    <xf borderId="0" fillId="5" fontId="6" numFmtId="10" xfId="0" applyAlignment="1" applyFont="1" applyNumberFormat="1">
      <alignment horizontal="center" shrinkToFit="0" vertical="center" wrapText="1"/>
    </xf>
    <xf borderId="0" fillId="5" fontId="7" numFmtId="164" xfId="0" applyAlignment="1" applyFont="1" applyNumberFormat="1">
      <alignment horizontal="center" shrinkToFit="0" vertical="center" wrapText="1"/>
    </xf>
    <xf borderId="0" fillId="5" fontId="8" numFmtId="164" xfId="0" applyAlignment="1" applyFont="1" applyNumberFormat="1">
      <alignment horizontal="center" shrinkToFit="0" vertical="center" wrapText="1"/>
    </xf>
    <xf borderId="0" fillId="5" fontId="8" numFmtId="0" xfId="0" applyAlignment="1" applyFont="1">
      <alignment horizontal="center" shrinkToFit="0" vertical="center" wrapText="1"/>
    </xf>
    <xf borderId="0" fillId="6" fontId="9" numFmtId="164" xfId="0" applyAlignment="1" applyFill="1" applyFont="1" applyNumberFormat="1">
      <alignment horizontal="center" vertical="center"/>
    </xf>
    <xf borderId="0" fillId="7" fontId="9" numFmtId="164" xfId="0" applyAlignment="1" applyFill="1" applyFont="1" applyNumberFormat="1">
      <alignment horizontal="center" vertical="center"/>
    </xf>
    <xf borderId="0" fillId="0" fontId="2" numFmtId="164" xfId="0" applyAlignment="1" applyFont="1" applyNumberFormat="1">
      <alignment horizontal="center" vertical="center"/>
    </xf>
    <xf borderId="0" fillId="4" fontId="5" numFmtId="164" xfId="0" applyAlignment="1" applyFont="1" applyNumberFormat="1">
      <alignment horizontal="center" shrinkToFit="0" vertical="center" wrapText="1"/>
    </xf>
    <xf borderId="0" fillId="5" fontId="6" numFmtId="0" xfId="0" applyAlignment="1" applyFont="1">
      <alignment horizontal="center" shrinkToFit="0" vertical="center" wrapText="1"/>
    </xf>
    <xf borderId="0" fillId="5" fontId="7" numFmtId="0" xfId="0" applyAlignment="1" applyFont="1">
      <alignment horizontal="center" shrinkToFit="0" vertical="center" wrapText="1"/>
    </xf>
    <xf borderId="0" fillId="6" fontId="9" numFmtId="0" xfId="0" applyAlignment="1" applyFont="1">
      <alignment horizontal="center" vertical="center"/>
    </xf>
    <xf borderId="0" fillId="7" fontId="9" numFmtId="10" xfId="0" applyAlignment="1" applyFont="1" applyNumberFormat="1">
      <alignment horizontal="center" vertical="center"/>
    </xf>
    <xf borderId="0" fillId="8" fontId="10" numFmtId="0" xfId="0" applyAlignment="1" applyFill="1" applyFont="1">
      <alignment horizontal="center"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9" fontId="11" numFmtId="0" xfId="0" applyAlignment="1" applyFill="1" applyFont="1">
      <alignment horizontal="center" shrinkToFit="0" vertical="center" wrapText="1"/>
    </xf>
    <xf borderId="0" fillId="6" fontId="12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165" xfId="0" applyAlignment="1" applyFont="1" applyNumberFormat="1">
      <alignment horizontal="center" shrinkToFit="0" vertical="center" wrapText="1"/>
    </xf>
    <xf borderId="0" fillId="0" fontId="2" numFmtId="166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0" fontId="2" numFmtId="166" xfId="0" applyAlignment="1" applyFont="1" applyNumberFormat="1">
      <alignment horizontal="center" vertical="center"/>
    </xf>
    <xf borderId="0" fillId="0" fontId="2" numFmtId="10" xfId="0" applyAlignment="1" applyFont="1" applyNumberFormat="1">
      <alignment horizontal="center" vertical="center"/>
    </xf>
    <xf borderId="0" fillId="9" fontId="10" numFmtId="0" xfId="0" applyAlignment="1" applyFont="1">
      <alignment horizontal="center" shrinkToFit="0" vertical="center" wrapText="1"/>
    </xf>
    <xf borderId="0" fillId="2" fontId="13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vertical="center"/>
    </xf>
    <xf borderId="0" fillId="10" fontId="14" numFmtId="0" xfId="0" applyAlignment="1" applyFill="1" applyFont="1">
      <alignment horizontal="center" shrinkToFit="0" vertical="center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C1E4F5"/>
          <bgColor rgb="FFC1E4F5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3">
    <tableStyle count="3" pivot="0" name="Activos-style">
      <tableStyleElement dxfId="1" type="headerRow"/>
      <tableStyleElement dxfId="2" type="firstRowStripe"/>
      <tableStyleElement dxfId="3" type="secondRowStripe"/>
    </tableStyle>
    <tableStyle count="3" pivot="0" name="Deudas-style">
      <tableStyleElement dxfId="1" type="headerRow"/>
      <tableStyleElement dxfId="2" type="firstRowStripe"/>
      <tableStyleElement dxfId="3" type="secondRowStripe"/>
    </tableStyle>
    <tableStyle count="3" pivot="0" name="Evolución mensual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Evolución de activos, deudas y patrimonio neto</a:t>
            </a:r>
          </a:p>
        </c:rich>
      </c:tx>
      <c:overlay val="0"/>
    </c:title>
    <c:plotArea>
      <c:layout/>
      <c:lineChart>
        <c:ser>
          <c:idx val="0"/>
          <c:order val="0"/>
          <c:tx>
            <c:v>Activos totales</c:v>
          </c:tx>
          <c:spPr>
            <a:ln cmpd="sng">
              <a:solidFill>
                <a:srgbClr val="156082"/>
              </a:solidFill>
            </a:ln>
          </c:spPr>
          <c:marker>
            <c:symbol val="none"/>
          </c:marker>
          <c:cat>
            <c:strRef>
              <c:f>'Evolución mensual'!$A$5:$A$16</c:f>
            </c:strRef>
          </c:cat>
          <c:val>
            <c:numRef>
              <c:f>'Evolución mensual'!$B$5:$B$16</c:f>
              <c:numCache/>
            </c:numRef>
          </c:val>
          <c:smooth val="0"/>
        </c:ser>
        <c:ser>
          <c:idx val="1"/>
          <c:order val="1"/>
          <c:tx>
            <c:v>Deudas totales</c:v>
          </c:tx>
          <c:spPr>
            <a:ln cmpd="sng">
              <a:solidFill>
                <a:srgbClr val="E97132"/>
              </a:solidFill>
            </a:ln>
          </c:spPr>
          <c:marker>
            <c:symbol val="none"/>
          </c:marker>
          <c:cat>
            <c:strRef>
              <c:f>'Evolución mensual'!$A$5:$A$16</c:f>
            </c:strRef>
          </c:cat>
          <c:val>
            <c:numRef>
              <c:f>'Evolución mensual'!$C$5:$C$16</c:f>
              <c:numCache/>
            </c:numRef>
          </c:val>
          <c:smooth val="0"/>
        </c:ser>
        <c:ser>
          <c:idx val="2"/>
          <c:order val="2"/>
          <c:tx>
            <c:v>Patrimonio neto</c:v>
          </c:tx>
          <c:spPr>
            <a:ln cmpd="sng">
              <a:solidFill>
                <a:srgbClr val="196B24"/>
              </a:solidFill>
            </a:ln>
          </c:spPr>
          <c:marker>
            <c:symbol val="none"/>
          </c:marker>
          <c:cat>
            <c:strRef>
              <c:f>'Evolución mensual'!$A$5:$A$16</c:f>
            </c:strRef>
          </c:cat>
          <c:val>
            <c:numRef>
              <c:f>'Evolución mensual'!$D$5:$D$16</c:f>
              <c:numCache/>
            </c:numRef>
          </c:val>
          <c:smooth val="0"/>
        </c:ser>
        <c:axId val="1872195195"/>
        <c:axId val="203552532"/>
      </c:lineChart>
      <c:catAx>
        <c:axId val="18721951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3552532"/>
      </c:catAx>
      <c:valAx>
        <c:axId val="2035525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72195195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Activos por categoría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156082"/>
              </a:solidFill>
            </c:spPr>
          </c:dPt>
          <c:dPt>
            <c:idx val="1"/>
            <c:spPr>
              <a:solidFill>
                <a:srgbClr val="E97132"/>
              </a:solidFill>
            </c:spPr>
          </c:dPt>
          <c:dPt>
            <c:idx val="2"/>
            <c:spPr>
              <a:solidFill>
                <a:srgbClr val="196B24"/>
              </a:solidFill>
            </c:spPr>
          </c:dPt>
          <c:dPt>
            <c:idx val="3"/>
            <c:spPr>
              <a:solidFill>
                <a:srgbClr val="0F9ED5"/>
              </a:solidFill>
            </c:spPr>
          </c:dPt>
          <c:dPt>
            <c:idx val="4"/>
            <c:spPr>
              <a:solidFill>
                <a:srgbClr val="A02B93"/>
              </a:solidFill>
            </c:spPr>
          </c:dPt>
          <c:dPt>
            <c:idx val="5"/>
            <c:spPr>
              <a:solidFill>
                <a:srgbClr val="4EA72E"/>
              </a:solidFill>
            </c:spPr>
          </c:dPt>
          <c:dPt>
            <c:idx val="6"/>
            <c:spPr>
              <a:solidFill>
                <a:srgbClr val="5B90A8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Dashboard!$A$15:$A$21</c:f>
            </c:strRef>
          </c:cat>
          <c:val>
            <c:numRef>
              <c:f>Dashboard!$B$15:$B$21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276225</xdr:colOff>
      <xdr:row>12</xdr:row>
      <xdr:rowOff>57150</xdr:rowOff>
    </xdr:from>
    <xdr:ext cx="6848475" cy="28003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8</xdr:col>
      <xdr:colOff>638175</xdr:colOff>
      <xdr:row>12</xdr:row>
      <xdr:rowOff>57150</xdr:rowOff>
    </xdr:from>
    <xdr:ext cx="4152900" cy="28003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H104" displayName="Table_1" name="Table_1" id="1">
  <tableColumns count="8">
    <tableColumn name="Activo" id="1"/>
    <tableColumn name="Descripción" id="2"/>
    <tableColumn name="Categoría" id="3"/>
    <tableColumn name="Ubicación/Broker" id="4"/>
    <tableColumn name="Fecha valoración" id="5"/>
    <tableColumn name="Valor actual" id="6"/>
    <tableColumn name="Divisa" id="7"/>
    <tableColumn name="Notas" id="8"/>
  </tableColumns>
  <tableStyleInfo name="Activos-style" showColumnStripes="0" showFirstColumn="1" showLastColumn="1" showRowStripes="1"/>
</table>
</file>

<file path=xl/tables/table2.xml><?xml version="1.0" encoding="utf-8"?>
<table xmlns="http://schemas.openxmlformats.org/spreadsheetml/2006/main" ref="A4:J54" displayName="Table_2" name="Table_2" id="2">
  <tableColumns count="10">
    <tableColumn name="Deuda" id="1"/>
    <tableColumn name="Tipo" id="2"/>
    <tableColumn name="Entidad" id="3"/>
    <tableColumn name="Saldo pendiente" id="4"/>
    <tableColumn name="Cuota mensual" id="5"/>
    <tableColumn name="Tipo interés" id="6"/>
    <tableColumn name="Fecha revisión" id="7"/>
    <tableColumn name="Vencimiento" id="8"/>
    <tableColumn name="Divisa" id="9"/>
    <tableColumn name="Notas" id="10"/>
  </tableColumns>
  <tableStyleInfo name="Deudas-style" showColumnStripes="0" showFirstColumn="1" showLastColumn="1" showRowStripes="1"/>
</table>
</file>

<file path=xl/tables/table3.xml><?xml version="1.0" encoding="utf-8"?>
<table xmlns="http://schemas.openxmlformats.org/spreadsheetml/2006/main" ref="A4:H16" displayName="Table_3" name="Table_3" id="3">
  <tableColumns count="8">
    <tableColumn name="Mes" id="1"/>
    <tableColumn name="Activos totales" id="2"/>
    <tableColumn name="Deudas totales" id="3"/>
    <tableColumn name="Patrimonio neto" id="4"/>
    <tableColumn name="Variación mensual" id="5"/>
    <tableColumn name="Variación %" id="6"/>
    <tableColumn name="Notas" id="7"/>
    <tableColumn name="Año" id="8"/>
  </tableColumns>
  <tableStyleInfo name="Evolución mensual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rlito"/>
        <a:ea typeface="Carlito"/>
        <a:cs typeface="Carlito"/>
      </a:majorFont>
      <a:minorFont>
        <a:latin typeface="Carlito"/>
        <a:ea typeface="Carlito"/>
        <a:cs typeface="Carli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3.75"/>
    <col customWidth="1" min="2" max="2" width="12.25"/>
    <col customWidth="1" min="3" max="3" width="18.75"/>
    <col customWidth="1" min="4" max="4" width="16.0"/>
    <col customWidth="1" min="5" max="5" width="19.13"/>
    <col customWidth="1" min="6" max="6" width="16.0"/>
    <col customWidth="1" min="7" max="7" width="21.0"/>
    <col customWidth="1" min="8" max="14" width="16.0"/>
    <col customWidth="1" min="15" max="26" width="8.63"/>
  </cols>
  <sheetData>
    <row r="1" ht="27.75" customHeight="1">
      <c r="A1" s="1" t="s">
        <v>0</v>
      </c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7.75" customHeight="1">
      <c r="A2" s="4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2</v>
      </c>
      <c r="C4" s="5" t="s">
        <v>3</v>
      </c>
      <c r="E4" s="5" t="s">
        <v>4</v>
      </c>
      <c r="G4" s="5" t="s">
        <v>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>
        <f>SUM(Activos!F5:F100)-SUM(Deudas!D5:D100)</f>
        <v>68700</v>
      </c>
      <c r="C5" s="6">
        <f>SUM(Activos!F5:F100)</f>
        <v>192200</v>
      </c>
      <c r="E5" s="6">
        <f>SUM(Deudas!D5:D100)</f>
        <v>123500</v>
      </c>
      <c r="G5" s="7">
        <f>IFERROR(E5/C5,0)</f>
        <v>0.6425598335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6</v>
      </c>
      <c r="C6" s="9" t="s">
        <v>7</v>
      </c>
      <c r="E6" s="9" t="s">
        <v>8</v>
      </c>
      <c r="G6" s="10" t="s">
        <v>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1"/>
      <c r="B7" s="12"/>
      <c r="C7" s="13"/>
      <c r="D7" s="13"/>
      <c r="E7" s="1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4" t="s">
        <v>10</v>
      </c>
      <c r="C8" s="14" t="s">
        <v>11</v>
      </c>
      <c r="E8" s="14" t="s">
        <v>12</v>
      </c>
      <c r="G8" s="5" t="s">
        <v>13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6">
        <f>SUMIF(Activos!C:C,"Liquidez",Activos!F:F)</f>
        <v>2500</v>
      </c>
      <c r="C9" s="6">
        <f>SUMIF(Activos!C:C,"Inversiones",Activos!F:F)</f>
        <v>8500</v>
      </c>
      <c r="E9" s="6" t="str">
        <f t="array" ref="E9">IFERROR(INDEX('Evolución mensual'!E5:E16,MAX(1,COUNTIF('Evolución mensual'!D5:D16,"&gt;0"))),0)</f>
        <v/>
      </c>
      <c r="G9" s="15">
        <f>COUNTA(Activos!A5:A100)</f>
        <v>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6" t="s">
        <v>14</v>
      </c>
      <c r="C10" s="10" t="s">
        <v>15</v>
      </c>
      <c r="E10" s="10" t="s">
        <v>16</v>
      </c>
      <c r="G10" s="10" t="s">
        <v>17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7"/>
      <c r="B11" s="18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9" t="s">
        <v>18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5" t="str">
        <f>'Resumen por categoría'!A4</f>
        <v>Categoría activo</v>
      </c>
      <c r="B14" s="5" t="str">
        <f>'Resumen por categoría'!B4</f>
        <v>Valor</v>
      </c>
      <c r="C14" s="5" t="str">
        <f>'Resumen por categoría'!C4</f>
        <v>Peso sobre activos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" t="str">
        <f>'Resumen por categoría'!A5</f>
        <v>Liquidez</v>
      </c>
      <c r="B15" s="20">
        <f>'Resumen por categoría'!B5</f>
        <v>2500</v>
      </c>
      <c r="C15" s="21">
        <f>'Resumen por categoría'!C5</f>
        <v>0.01300728408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" t="str">
        <f>'Resumen por categoría'!A6</f>
        <v>Inversiones</v>
      </c>
      <c r="B16" s="20">
        <f>'Resumen por categoría'!B6</f>
        <v>8500</v>
      </c>
      <c r="C16" s="21">
        <f>'Resumen por categoría'!C6</f>
        <v>0.04422476587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" t="str">
        <f>'Resumen por categoría'!A7</f>
        <v>Vivienda</v>
      </c>
      <c r="B17" s="20">
        <f>'Resumen por categoría'!B7</f>
        <v>180000</v>
      </c>
      <c r="C17" s="21">
        <f>'Resumen por categoría'!C7</f>
        <v>0.9365244537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" t="str">
        <f>'Resumen por categoría'!A8</f>
        <v>Vehículo</v>
      </c>
      <c r="B18" s="20">
        <f>'Resumen por categoría'!B8</f>
        <v>0</v>
      </c>
      <c r="C18" s="21">
        <f>'Resumen por categoría'!C8</f>
        <v>0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" t="str">
        <f>'Resumen por categoría'!A9</f>
        <v>Otros bienes</v>
      </c>
      <c r="B19" s="20">
        <f>'Resumen por categoría'!B9</f>
        <v>0</v>
      </c>
      <c r="C19" s="21">
        <f>'Resumen por categoría'!C9</f>
        <v>0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" t="str">
        <f>'Resumen por categoría'!A10</f>
        <v>Derechos de cobro</v>
      </c>
      <c r="B20" s="20">
        <f>'Resumen por categoría'!B10</f>
        <v>0</v>
      </c>
      <c r="C20" s="21">
        <f>'Resumen por categoría'!C10</f>
        <v>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2" t="str">
        <f>'Resumen por categoría'!A11</f>
        <v>Otros</v>
      </c>
      <c r="B21" s="20">
        <f>'Resumen por categoría'!B11</f>
        <v>1200</v>
      </c>
      <c r="C21" s="21">
        <f>'Resumen por categoría'!C11</f>
        <v>0.006243496358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7">
    <mergeCell ref="A1:J1"/>
    <mergeCell ref="A2:J2"/>
    <mergeCell ref="A4:B4"/>
    <mergeCell ref="C4:D4"/>
    <mergeCell ref="E4:F4"/>
    <mergeCell ref="G4:H4"/>
    <mergeCell ref="A5:B5"/>
    <mergeCell ref="G5:H5"/>
    <mergeCell ref="C8:D8"/>
    <mergeCell ref="E8:F8"/>
    <mergeCell ref="C5:D5"/>
    <mergeCell ref="E5:F5"/>
    <mergeCell ref="A6:B6"/>
    <mergeCell ref="C6:D6"/>
    <mergeCell ref="E6:F6"/>
    <mergeCell ref="G6:H6"/>
    <mergeCell ref="G8:H8"/>
    <mergeCell ref="E10:F10"/>
    <mergeCell ref="G10:H10"/>
    <mergeCell ref="A8:B8"/>
    <mergeCell ref="A9:B9"/>
    <mergeCell ref="C9:D9"/>
    <mergeCell ref="E9:F9"/>
    <mergeCell ref="G9:H9"/>
    <mergeCell ref="A10:B10"/>
    <mergeCell ref="C10:D10"/>
    <mergeCell ref="A13:C1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5.38"/>
    <col customWidth="1" min="2" max="2" width="23.63"/>
    <col customWidth="1" min="3" max="3" width="18.13"/>
    <col customWidth="1" min="4" max="4" width="17.0"/>
    <col customWidth="1" min="5" max="5" width="16.25"/>
    <col customWidth="1" min="6" max="6" width="12.38"/>
    <col customWidth="1" min="7" max="7" width="7.5"/>
    <col customWidth="1" min="8" max="8" width="14.75"/>
    <col customWidth="1" min="9" max="20" width="8.63"/>
  </cols>
  <sheetData>
    <row r="1" ht="27.75" customHeight="1">
      <c r="A1" s="22" t="s">
        <v>19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23" t="s">
        <v>20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24" t="s">
        <v>21</v>
      </c>
      <c r="B4" s="24" t="s">
        <v>22</v>
      </c>
      <c r="C4" s="24" t="s">
        <v>23</v>
      </c>
      <c r="D4" s="24" t="s">
        <v>24</v>
      </c>
      <c r="E4" s="24" t="s">
        <v>25</v>
      </c>
      <c r="F4" s="24" t="s">
        <v>26</v>
      </c>
      <c r="G4" s="24" t="s">
        <v>27</v>
      </c>
      <c r="H4" s="24" t="s">
        <v>28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25" t="s">
        <v>29</v>
      </c>
      <c r="B5" s="25" t="s">
        <v>30</v>
      </c>
      <c r="C5" s="25" t="s">
        <v>10</v>
      </c>
      <c r="D5" s="25" t="s">
        <v>31</v>
      </c>
      <c r="E5" s="26">
        <v>46053.0</v>
      </c>
      <c r="F5" s="27">
        <v>2500.0</v>
      </c>
      <c r="G5" s="25" t="s">
        <v>32</v>
      </c>
      <c r="H5" s="25" t="s">
        <v>33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5" t="s">
        <v>34</v>
      </c>
      <c r="B6" s="25" t="s">
        <v>35</v>
      </c>
      <c r="C6" s="25" t="s">
        <v>11</v>
      </c>
      <c r="D6" s="25" t="s">
        <v>36</v>
      </c>
      <c r="E6" s="26">
        <v>46053.0</v>
      </c>
      <c r="F6" s="27">
        <v>8500.0</v>
      </c>
      <c r="G6" s="25" t="s">
        <v>32</v>
      </c>
      <c r="H6" s="25" t="s">
        <v>33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5" t="s">
        <v>37</v>
      </c>
      <c r="B7" s="25" t="s">
        <v>38</v>
      </c>
      <c r="C7" s="25" t="s">
        <v>37</v>
      </c>
      <c r="D7" s="25" t="s">
        <v>39</v>
      </c>
      <c r="E7" s="26">
        <v>46053.0</v>
      </c>
      <c r="F7" s="27">
        <v>180000.0</v>
      </c>
      <c r="G7" s="25" t="s">
        <v>32</v>
      </c>
      <c r="H7" s="25" t="s">
        <v>33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5" t="s">
        <v>40</v>
      </c>
      <c r="B8" s="25" t="s">
        <v>41</v>
      </c>
      <c r="C8" s="25" t="s">
        <v>42</v>
      </c>
      <c r="D8" s="25" t="s">
        <v>43</v>
      </c>
      <c r="E8" s="26">
        <v>46053.0</v>
      </c>
      <c r="F8" s="27">
        <v>1200.0</v>
      </c>
      <c r="G8" s="25" t="s">
        <v>32</v>
      </c>
      <c r="H8" s="25" t="s">
        <v>33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5"/>
      <c r="B9" s="25"/>
      <c r="C9" s="25"/>
      <c r="D9" s="25"/>
      <c r="E9" s="26"/>
      <c r="F9" s="27"/>
      <c r="G9" s="25"/>
      <c r="H9" s="25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5"/>
      <c r="B10" s="25"/>
      <c r="C10" s="25"/>
      <c r="D10" s="25"/>
      <c r="E10" s="26"/>
      <c r="F10" s="27"/>
      <c r="G10" s="25"/>
      <c r="H10" s="25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5"/>
      <c r="B11" s="25"/>
      <c r="C11" s="25"/>
      <c r="D11" s="25"/>
      <c r="E11" s="26"/>
      <c r="F11" s="27"/>
      <c r="G11" s="25"/>
      <c r="H11" s="25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5"/>
      <c r="B12" s="25"/>
      <c r="C12" s="25"/>
      <c r="D12" s="25"/>
      <c r="E12" s="26"/>
      <c r="F12" s="27"/>
      <c r="G12" s="25"/>
      <c r="H12" s="25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5"/>
      <c r="B13" s="25"/>
      <c r="C13" s="25"/>
      <c r="D13" s="25"/>
      <c r="E13" s="26"/>
      <c r="F13" s="27"/>
      <c r="G13" s="25"/>
      <c r="H13" s="25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5"/>
      <c r="B14" s="25"/>
      <c r="C14" s="25"/>
      <c r="D14" s="25"/>
      <c r="E14" s="26"/>
      <c r="F14" s="27"/>
      <c r="G14" s="25"/>
      <c r="H14" s="25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25"/>
      <c r="B15" s="25"/>
      <c r="C15" s="25"/>
      <c r="D15" s="25"/>
      <c r="E15" s="26"/>
      <c r="F15" s="27"/>
      <c r="G15" s="25"/>
      <c r="H15" s="25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25"/>
      <c r="B16" s="25"/>
      <c r="C16" s="25"/>
      <c r="D16" s="25"/>
      <c r="E16" s="26"/>
      <c r="F16" s="27"/>
      <c r="G16" s="25"/>
      <c r="H16" s="25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25"/>
      <c r="B17" s="25"/>
      <c r="C17" s="25"/>
      <c r="D17" s="25"/>
      <c r="E17" s="26"/>
      <c r="F17" s="27"/>
      <c r="G17" s="25"/>
      <c r="H17" s="25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25"/>
      <c r="B18" s="25"/>
      <c r="C18" s="25"/>
      <c r="D18" s="25"/>
      <c r="E18" s="26"/>
      <c r="F18" s="27"/>
      <c r="G18" s="25"/>
      <c r="H18" s="2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25"/>
      <c r="B19" s="25"/>
      <c r="C19" s="25"/>
      <c r="D19" s="25"/>
      <c r="E19" s="26"/>
      <c r="F19" s="27"/>
      <c r="G19" s="25"/>
      <c r="H19" s="2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25"/>
      <c r="B20" s="25"/>
      <c r="C20" s="25"/>
      <c r="D20" s="25"/>
      <c r="E20" s="26"/>
      <c r="F20" s="27"/>
      <c r="G20" s="25"/>
      <c r="H20" s="2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25"/>
      <c r="B21" s="25"/>
      <c r="C21" s="25"/>
      <c r="D21" s="25"/>
      <c r="E21" s="26"/>
      <c r="F21" s="27"/>
      <c r="G21" s="25"/>
      <c r="H21" s="2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25"/>
      <c r="B22" s="25"/>
      <c r="C22" s="25"/>
      <c r="D22" s="25"/>
      <c r="E22" s="26"/>
      <c r="F22" s="27"/>
      <c r="G22" s="25"/>
      <c r="H22" s="2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25"/>
      <c r="B23" s="25"/>
      <c r="C23" s="25"/>
      <c r="D23" s="25"/>
      <c r="E23" s="26"/>
      <c r="F23" s="27"/>
      <c r="G23" s="25"/>
      <c r="H23" s="2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25"/>
      <c r="B24" s="25"/>
      <c r="C24" s="25"/>
      <c r="D24" s="25"/>
      <c r="E24" s="26"/>
      <c r="F24" s="27"/>
      <c r="G24" s="25"/>
      <c r="H24" s="2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25"/>
      <c r="B25" s="25"/>
      <c r="C25" s="25"/>
      <c r="D25" s="25"/>
      <c r="E25" s="26"/>
      <c r="F25" s="27"/>
      <c r="G25" s="25"/>
      <c r="H25" s="2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25"/>
      <c r="B26" s="25"/>
      <c r="C26" s="25"/>
      <c r="D26" s="25"/>
      <c r="E26" s="26"/>
      <c r="F26" s="27"/>
      <c r="G26" s="25"/>
      <c r="H26" s="2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25"/>
      <c r="B27" s="25"/>
      <c r="C27" s="25"/>
      <c r="D27" s="25"/>
      <c r="E27" s="26"/>
      <c r="F27" s="27"/>
      <c r="G27" s="25"/>
      <c r="H27" s="2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25"/>
      <c r="B28" s="25"/>
      <c r="C28" s="25"/>
      <c r="D28" s="25"/>
      <c r="E28" s="26"/>
      <c r="F28" s="27"/>
      <c r="G28" s="25"/>
      <c r="H28" s="2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25"/>
      <c r="B29" s="25"/>
      <c r="C29" s="25"/>
      <c r="D29" s="25"/>
      <c r="E29" s="26"/>
      <c r="F29" s="27"/>
      <c r="G29" s="25"/>
      <c r="H29" s="2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25"/>
      <c r="B30" s="25"/>
      <c r="C30" s="25"/>
      <c r="D30" s="25"/>
      <c r="E30" s="26"/>
      <c r="F30" s="27"/>
      <c r="G30" s="25"/>
      <c r="H30" s="2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25"/>
      <c r="B31" s="25"/>
      <c r="C31" s="25"/>
      <c r="D31" s="25"/>
      <c r="E31" s="26"/>
      <c r="F31" s="27"/>
      <c r="G31" s="25"/>
      <c r="H31" s="2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25"/>
      <c r="B32" s="25"/>
      <c r="C32" s="25"/>
      <c r="D32" s="25"/>
      <c r="E32" s="26"/>
      <c r="F32" s="27"/>
      <c r="G32" s="25"/>
      <c r="H32" s="2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25"/>
      <c r="B33" s="25"/>
      <c r="C33" s="25"/>
      <c r="D33" s="25"/>
      <c r="E33" s="26"/>
      <c r="F33" s="27"/>
      <c r="G33" s="25"/>
      <c r="H33" s="2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25"/>
      <c r="B34" s="25"/>
      <c r="C34" s="25"/>
      <c r="D34" s="25"/>
      <c r="E34" s="26"/>
      <c r="F34" s="27"/>
      <c r="G34" s="25"/>
      <c r="H34" s="2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25"/>
      <c r="B35" s="25"/>
      <c r="C35" s="25"/>
      <c r="D35" s="25"/>
      <c r="E35" s="26"/>
      <c r="F35" s="27"/>
      <c r="G35" s="25"/>
      <c r="H35" s="2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25"/>
      <c r="B36" s="25"/>
      <c r="C36" s="25"/>
      <c r="D36" s="25"/>
      <c r="E36" s="26"/>
      <c r="F36" s="27"/>
      <c r="G36" s="25"/>
      <c r="H36" s="2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25"/>
      <c r="B37" s="25"/>
      <c r="C37" s="25"/>
      <c r="D37" s="25"/>
      <c r="E37" s="26"/>
      <c r="F37" s="27"/>
      <c r="G37" s="25"/>
      <c r="H37" s="2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25"/>
      <c r="B38" s="25"/>
      <c r="C38" s="25"/>
      <c r="D38" s="25"/>
      <c r="E38" s="26"/>
      <c r="F38" s="27"/>
      <c r="G38" s="25"/>
      <c r="H38" s="2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25"/>
      <c r="B39" s="25"/>
      <c r="C39" s="25"/>
      <c r="D39" s="25"/>
      <c r="E39" s="26"/>
      <c r="F39" s="27"/>
      <c r="G39" s="25"/>
      <c r="H39" s="2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25"/>
      <c r="B40" s="25"/>
      <c r="C40" s="25"/>
      <c r="D40" s="25"/>
      <c r="E40" s="26"/>
      <c r="F40" s="27"/>
      <c r="G40" s="25"/>
      <c r="H40" s="2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25"/>
      <c r="B41" s="25"/>
      <c r="C41" s="25"/>
      <c r="D41" s="25"/>
      <c r="E41" s="26"/>
      <c r="F41" s="27"/>
      <c r="G41" s="25"/>
      <c r="H41" s="2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25"/>
      <c r="B42" s="25"/>
      <c r="C42" s="25"/>
      <c r="D42" s="25"/>
      <c r="E42" s="26"/>
      <c r="F42" s="27"/>
      <c r="G42" s="25"/>
      <c r="H42" s="2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25"/>
      <c r="B43" s="25"/>
      <c r="C43" s="25"/>
      <c r="D43" s="25"/>
      <c r="E43" s="26"/>
      <c r="F43" s="27"/>
      <c r="G43" s="25"/>
      <c r="H43" s="2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25"/>
      <c r="B44" s="25"/>
      <c r="C44" s="25"/>
      <c r="D44" s="25"/>
      <c r="E44" s="26"/>
      <c r="F44" s="27"/>
      <c r="G44" s="25"/>
      <c r="H44" s="2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25"/>
      <c r="B45" s="25"/>
      <c r="C45" s="25"/>
      <c r="D45" s="25"/>
      <c r="E45" s="26"/>
      <c r="F45" s="27"/>
      <c r="G45" s="25"/>
      <c r="H45" s="2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25"/>
      <c r="B46" s="25"/>
      <c r="C46" s="25"/>
      <c r="D46" s="25"/>
      <c r="E46" s="26"/>
      <c r="F46" s="27"/>
      <c r="G46" s="25"/>
      <c r="H46" s="2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25"/>
      <c r="B47" s="25"/>
      <c r="C47" s="25"/>
      <c r="D47" s="25"/>
      <c r="E47" s="26"/>
      <c r="F47" s="27"/>
      <c r="G47" s="25"/>
      <c r="H47" s="2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25"/>
      <c r="B48" s="25"/>
      <c r="C48" s="25"/>
      <c r="D48" s="25"/>
      <c r="E48" s="26"/>
      <c r="F48" s="27"/>
      <c r="G48" s="25"/>
      <c r="H48" s="2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25"/>
      <c r="B49" s="25"/>
      <c r="C49" s="25"/>
      <c r="D49" s="25"/>
      <c r="E49" s="26"/>
      <c r="F49" s="27"/>
      <c r="G49" s="25"/>
      <c r="H49" s="2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25"/>
      <c r="B50" s="25"/>
      <c r="C50" s="25"/>
      <c r="D50" s="25"/>
      <c r="E50" s="26"/>
      <c r="F50" s="27"/>
      <c r="G50" s="25"/>
      <c r="H50" s="2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25"/>
      <c r="B51" s="25"/>
      <c r="C51" s="25"/>
      <c r="D51" s="25"/>
      <c r="E51" s="26"/>
      <c r="F51" s="27"/>
      <c r="G51" s="25"/>
      <c r="H51" s="2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25"/>
      <c r="B52" s="25"/>
      <c r="C52" s="25"/>
      <c r="D52" s="25"/>
      <c r="E52" s="26"/>
      <c r="F52" s="27"/>
      <c r="G52" s="25"/>
      <c r="H52" s="2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25"/>
      <c r="B53" s="25"/>
      <c r="C53" s="25"/>
      <c r="D53" s="25"/>
      <c r="E53" s="26"/>
      <c r="F53" s="27"/>
      <c r="G53" s="25"/>
      <c r="H53" s="2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25"/>
      <c r="B54" s="25"/>
      <c r="C54" s="25"/>
      <c r="D54" s="25"/>
      <c r="E54" s="26"/>
      <c r="F54" s="27"/>
      <c r="G54" s="25"/>
      <c r="H54" s="2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25"/>
      <c r="B55" s="25"/>
      <c r="C55" s="25"/>
      <c r="D55" s="25"/>
      <c r="E55" s="26"/>
      <c r="F55" s="27"/>
      <c r="G55" s="25"/>
      <c r="H55" s="2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25"/>
      <c r="B56" s="25"/>
      <c r="C56" s="25"/>
      <c r="D56" s="25"/>
      <c r="E56" s="26"/>
      <c r="F56" s="27"/>
      <c r="G56" s="25"/>
      <c r="H56" s="2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25"/>
      <c r="B57" s="25"/>
      <c r="C57" s="25"/>
      <c r="D57" s="25"/>
      <c r="E57" s="26"/>
      <c r="F57" s="27"/>
      <c r="G57" s="25"/>
      <c r="H57" s="2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25"/>
      <c r="B58" s="25"/>
      <c r="C58" s="25"/>
      <c r="D58" s="25"/>
      <c r="E58" s="26"/>
      <c r="F58" s="27"/>
      <c r="G58" s="25"/>
      <c r="H58" s="2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25"/>
      <c r="B59" s="25"/>
      <c r="C59" s="25"/>
      <c r="D59" s="25"/>
      <c r="E59" s="26"/>
      <c r="F59" s="27"/>
      <c r="G59" s="25"/>
      <c r="H59" s="2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25"/>
      <c r="B60" s="25"/>
      <c r="C60" s="25"/>
      <c r="D60" s="25"/>
      <c r="E60" s="26"/>
      <c r="F60" s="27"/>
      <c r="G60" s="25"/>
      <c r="H60" s="2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25"/>
      <c r="B61" s="25"/>
      <c r="C61" s="25"/>
      <c r="D61" s="25"/>
      <c r="E61" s="26"/>
      <c r="F61" s="27"/>
      <c r="G61" s="25"/>
      <c r="H61" s="2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25"/>
      <c r="B62" s="25"/>
      <c r="C62" s="25"/>
      <c r="D62" s="25"/>
      <c r="E62" s="26"/>
      <c r="F62" s="27"/>
      <c r="G62" s="25"/>
      <c r="H62" s="2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25"/>
      <c r="B63" s="25"/>
      <c r="C63" s="25"/>
      <c r="D63" s="25"/>
      <c r="E63" s="26"/>
      <c r="F63" s="27"/>
      <c r="G63" s="25"/>
      <c r="H63" s="2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25"/>
      <c r="B64" s="25"/>
      <c r="C64" s="25"/>
      <c r="D64" s="25"/>
      <c r="E64" s="26"/>
      <c r="F64" s="27"/>
      <c r="G64" s="25"/>
      <c r="H64" s="2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25"/>
      <c r="B65" s="25"/>
      <c r="C65" s="25"/>
      <c r="D65" s="25"/>
      <c r="E65" s="26"/>
      <c r="F65" s="27"/>
      <c r="G65" s="25"/>
      <c r="H65" s="2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25"/>
      <c r="B66" s="25"/>
      <c r="C66" s="25"/>
      <c r="D66" s="25"/>
      <c r="E66" s="26"/>
      <c r="F66" s="27"/>
      <c r="G66" s="25"/>
      <c r="H66" s="2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25"/>
      <c r="B67" s="25"/>
      <c r="C67" s="25"/>
      <c r="D67" s="25"/>
      <c r="E67" s="26"/>
      <c r="F67" s="27"/>
      <c r="G67" s="25"/>
      <c r="H67" s="2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25"/>
      <c r="B68" s="25"/>
      <c r="C68" s="25"/>
      <c r="D68" s="25"/>
      <c r="E68" s="26"/>
      <c r="F68" s="27"/>
      <c r="G68" s="25"/>
      <c r="H68" s="2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25"/>
      <c r="B69" s="25"/>
      <c r="C69" s="25"/>
      <c r="D69" s="25"/>
      <c r="E69" s="26"/>
      <c r="F69" s="27"/>
      <c r="G69" s="25"/>
      <c r="H69" s="2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25"/>
      <c r="B70" s="25"/>
      <c r="C70" s="25"/>
      <c r="D70" s="25"/>
      <c r="E70" s="26"/>
      <c r="F70" s="27"/>
      <c r="G70" s="25"/>
      <c r="H70" s="2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25"/>
      <c r="B71" s="25"/>
      <c r="C71" s="25"/>
      <c r="D71" s="25"/>
      <c r="E71" s="26"/>
      <c r="F71" s="27"/>
      <c r="G71" s="25"/>
      <c r="H71" s="2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25"/>
      <c r="B72" s="25"/>
      <c r="C72" s="25"/>
      <c r="D72" s="25"/>
      <c r="E72" s="26"/>
      <c r="F72" s="27"/>
      <c r="G72" s="25"/>
      <c r="H72" s="2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25"/>
      <c r="B73" s="25"/>
      <c r="C73" s="25"/>
      <c r="D73" s="25"/>
      <c r="E73" s="26"/>
      <c r="F73" s="27"/>
      <c r="G73" s="25"/>
      <c r="H73" s="2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25"/>
      <c r="B74" s="25"/>
      <c r="C74" s="25"/>
      <c r="D74" s="25"/>
      <c r="E74" s="26"/>
      <c r="F74" s="27"/>
      <c r="G74" s="25"/>
      <c r="H74" s="2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25"/>
      <c r="B75" s="25"/>
      <c r="C75" s="25"/>
      <c r="D75" s="25"/>
      <c r="E75" s="26"/>
      <c r="F75" s="27"/>
      <c r="G75" s="25"/>
      <c r="H75" s="2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25"/>
      <c r="B76" s="25"/>
      <c r="C76" s="25"/>
      <c r="D76" s="25"/>
      <c r="E76" s="26"/>
      <c r="F76" s="27"/>
      <c r="G76" s="25"/>
      <c r="H76" s="2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25"/>
      <c r="B77" s="25"/>
      <c r="C77" s="25"/>
      <c r="D77" s="25"/>
      <c r="E77" s="26"/>
      <c r="F77" s="27"/>
      <c r="G77" s="25"/>
      <c r="H77" s="2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25"/>
      <c r="B78" s="25"/>
      <c r="C78" s="25"/>
      <c r="D78" s="25"/>
      <c r="E78" s="26"/>
      <c r="F78" s="27"/>
      <c r="G78" s="25"/>
      <c r="H78" s="2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25"/>
      <c r="B79" s="25"/>
      <c r="C79" s="25"/>
      <c r="D79" s="25"/>
      <c r="E79" s="26"/>
      <c r="F79" s="27"/>
      <c r="G79" s="25"/>
      <c r="H79" s="2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25"/>
      <c r="B80" s="25"/>
      <c r="C80" s="25"/>
      <c r="D80" s="25"/>
      <c r="E80" s="26"/>
      <c r="F80" s="27"/>
      <c r="G80" s="25"/>
      <c r="H80" s="2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25"/>
      <c r="B81" s="25"/>
      <c r="C81" s="25"/>
      <c r="D81" s="25"/>
      <c r="E81" s="26"/>
      <c r="F81" s="27"/>
      <c r="G81" s="25"/>
      <c r="H81" s="2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25"/>
      <c r="B82" s="25"/>
      <c r="C82" s="25"/>
      <c r="D82" s="25"/>
      <c r="E82" s="26"/>
      <c r="F82" s="27"/>
      <c r="G82" s="25"/>
      <c r="H82" s="2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25"/>
      <c r="B83" s="25"/>
      <c r="C83" s="25"/>
      <c r="D83" s="25"/>
      <c r="E83" s="26"/>
      <c r="F83" s="27"/>
      <c r="G83" s="25"/>
      <c r="H83" s="2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25"/>
      <c r="B84" s="25"/>
      <c r="C84" s="25"/>
      <c r="D84" s="25"/>
      <c r="E84" s="26"/>
      <c r="F84" s="27"/>
      <c r="G84" s="25"/>
      <c r="H84" s="2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25"/>
      <c r="B85" s="25"/>
      <c r="C85" s="25"/>
      <c r="D85" s="25"/>
      <c r="E85" s="26"/>
      <c r="F85" s="27"/>
      <c r="G85" s="25"/>
      <c r="H85" s="2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25"/>
      <c r="B86" s="25"/>
      <c r="C86" s="25"/>
      <c r="D86" s="25"/>
      <c r="E86" s="26"/>
      <c r="F86" s="27"/>
      <c r="G86" s="25"/>
      <c r="H86" s="2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25"/>
      <c r="B87" s="25"/>
      <c r="C87" s="25"/>
      <c r="D87" s="25"/>
      <c r="E87" s="26"/>
      <c r="F87" s="27"/>
      <c r="G87" s="25"/>
      <c r="H87" s="2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25"/>
      <c r="B88" s="25"/>
      <c r="C88" s="25"/>
      <c r="D88" s="25"/>
      <c r="E88" s="26"/>
      <c r="F88" s="27"/>
      <c r="G88" s="25"/>
      <c r="H88" s="2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25"/>
      <c r="B89" s="25"/>
      <c r="C89" s="25"/>
      <c r="D89" s="25"/>
      <c r="E89" s="26"/>
      <c r="F89" s="27"/>
      <c r="G89" s="25"/>
      <c r="H89" s="2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25"/>
      <c r="B90" s="25"/>
      <c r="C90" s="25"/>
      <c r="D90" s="25"/>
      <c r="E90" s="26"/>
      <c r="F90" s="27"/>
      <c r="G90" s="25"/>
      <c r="H90" s="2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25"/>
      <c r="B91" s="25"/>
      <c r="C91" s="25"/>
      <c r="D91" s="25"/>
      <c r="E91" s="26"/>
      <c r="F91" s="27"/>
      <c r="G91" s="25"/>
      <c r="H91" s="2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25"/>
      <c r="B92" s="25"/>
      <c r="C92" s="25"/>
      <c r="D92" s="25"/>
      <c r="E92" s="26"/>
      <c r="F92" s="27"/>
      <c r="G92" s="25"/>
      <c r="H92" s="2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25"/>
      <c r="B93" s="25"/>
      <c r="C93" s="25"/>
      <c r="D93" s="25"/>
      <c r="E93" s="26"/>
      <c r="F93" s="27"/>
      <c r="G93" s="25"/>
      <c r="H93" s="2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25"/>
      <c r="B94" s="25"/>
      <c r="C94" s="25"/>
      <c r="D94" s="25"/>
      <c r="E94" s="26"/>
      <c r="F94" s="27"/>
      <c r="G94" s="25"/>
      <c r="H94" s="2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25"/>
      <c r="B95" s="25"/>
      <c r="C95" s="25"/>
      <c r="D95" s="25"/>
      <c r="E95" s="26"/>
      <c r="F95" s="27"/>
      <c r="G95" s="25"/>
      <c r="H95" s="2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25"/>
      <c r="B96" s="25"/>
      <c r="C96" s="25"/>
      <c r="D96" s="25"/>
      <c r="E96" s="26"/>
      <c r="F96" s="27"/>
      <c r="G96" s="25"/>
      <c r="H96" s="2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25"/>
      <c r="B97" s="25"/>
      <c r="C97" s="25"/>
      <c r="D97" s="25"/>
      <c r="E97" s="26"/>
      <c r="F97" s="27"/>
      <c r="G97" s="25"/>
      <c r="H97" s="2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25"/>
      <c r="B98" s="25"/>
      <c r="C98" s="25"/>
      <c r="D98" s="25"/>
      <c r="E98" s="26"/>
      <c r="F98" s="27"/>
      <c r="G98" s="25"/>
      <c r="H98" s="2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25"/>
      <c r="B99" s="25"/>
      <c r="C99" s="25"/>
      <c r="D99" s="25"/>
      <c r="E99" s="26"/>
      <c r="F99" s="27"/>
      <c r="G99" s="25"/>
      <c r="H99" s="2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25"/>
      <c r="B100" s="25"/>
      <c r="C100" s="25"/>
      <c r="D100" s="25"/>
      <c r="E100" s="26"/>
      <c r="F100" s="27"/>
      <c r="G100" s="25"/>
      <c r="H100" s="2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25"/>
      <c r="B101" s="25"/>
      <c r="C101" s="25"/>
      <c r="D101" s="25"/>
      <c r="E101" s="26"/>
      <c r="F101" s="27"/>
      <c r="G101" s="25"/>
      <c r="H101" s="2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25"/>
      <c r="B102" s="25"/>
      <c r="C102" s="25"/>
      <c r="D102" s="25"/>
      <c r="E102" s="26"/>
      <c r="F102" s="27"/>
      <c r="G102" s="25"/>
      <c r="H102" s="2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25"/>
      <c r="B103" s="25"/>
      <c r="C103" s="25"/>
      <c r="D103" s="25"/>
      <c r="E103" s="26"/>
      <c r="F103" s="27"/>
      <c r="G103" s="25"/>
      <c r="H103" s="2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25"/>
      <c r="B104" s="25"/>
      <c r="C104" s="25"/>
      <c r="D104" s="25"/>
      <c r="E104" s="26"/>
      <c r="F104" s="27"/>
      <c r="G104" s="25"/>
      <c r="H104" s="2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H1"/>
    <mergeCell ref="A2:H2"/>
  </mergeCells>
  <dataValidations>
    <dataValidation type="list" allowBlank="1" sqref="C5:C104">
      <formula1>"Liquidez,Inversiones,Vivienda,Vehículo,Otros bienes,Derechos de cobro,Otros"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5.63"/>
    <col customWidth="1" min="2" max="2" width="23.88"/>
    <col customWidth="1" min="3" max="3" width="11.63"/>
    <col customWidth="1" min="4" max="4" width="19.13"/>
    <col customWidth="1" min="5" max="5" width="14.75"/>
    <col customWidth="1" min="6" max="6" width="12.25"/>
    <col customWidth="1" min="7" max="7" width="14.25"/>
    <col customWidth="1" min="8" max="8" width="14.38"/>
    <col customWidth="1" min="9" max="9" width="7.5"/>
    <col customWidth="1" min="10" max="10" width="15.75"/>
    <col customWidth="1" min="11" max="22" width="8.63"/>
  </cols>
  <sheetData>
    <row r="1" ht="27.75" customHeight="1">
      <c r="A1" s="22" t="s">
        <v>44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24.0" customHeight="1">
      <c r="A2" s="23" t="s">
        <v>45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>
      <c r="A4" s="24" t="s">
        <v>46</v>
      </c>
      <c r="B4" s="24" t="s">
        <v>47</v>
      </c>
      <c r="C4" s="24" t="s">
        <v>48</v>
      </c>
      <c r="D4" s="24" t="s">
        <v>49</v>
      </c>
      <c r="E4" s="24" t="s">
        <v>50</v>
      </c>
      <c r="F4" s="24" t="s">
        <v>51</v>
      </c>
      <c r="G4" s="24" t="s">
        <v>52</v>
      </c>
      <c r="H4" s="24" t="s">
        <v>53</v>
      </c>
      <c r="I4" s="24" t="s">
        <v>27</v>
      </c>
      <c r="J4" s="24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>
      <c r="A5" s="25" t="s">
        <v>54</v>
      </c>
      <c r="B5" s="25" t="s">
        <v>55</v>
      </c>
      <c r="C5" s="25" t="s">
        <v>31</v>
      </c>
      <c r="D5" s="27">
        <v>120000.0</v>
      </c>
      <c r="E5" s="27">
        <v>650.0</v>
      </c>
      <c r="F5" s="28">
        <v>0.025</v>
      </c>
      <c r="G5" s="26">
        <v>46387.0</v>
      </c>
      <c r="H5" s="26">
        <v>54058.0</v>
      </c>
      <c r="I5" s="25" t="s">
        <v>32</v>
      </c>
      <c r="J5" s="25" t="s">
        <v>33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>
      <c r="A6" s="25" t="s">
        <v>56</v>
      </c>
      <c r="B6" s="25" t="s">
        <v>57</v>
      </c>
      <c r="C6" s="25" t="s">
        <v>58</v>
      </c>
      <c r="D6" s="27">
        <v>3500.0</v>
      </c>
      <c r="E6" s="27">
        <v>180.0</v>
      </c>
      <c r="F6" s="28">
        <v>0.06</v>
      </c>
      <c r="G6" s="26">
        <v>46203.0</v>
      </c>
      <c r="H6" s="26">
        <v>46934.0</v>
      </c>
      <c r="I6" s="25" t="s">
        <v>32</v>
      </c>
      <c r="J6" s="25" t="s">
        <v>33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>
      <c r="A7" s="25"/>
      <c r="B7" s="25"/>
      <c r="C7" s="25"/>
      <c r="D7" s="27"/>
      <c r="E7" s="27"/>
      <c r="F7" s="28"/>
      <c r="G7" s="26"/>
      <c r="H7" s="26"/>
      <c r="I7" s="25"/>
      <c r="J7" s="25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>
      <c r="A8" s="25"/>
      <c r="B8" s="25"/>
      <c r="C8" s="25"/>
      <c r="D8" s="27"/>
      <c r="E8" s="27"/>
      <c r="F8" s="28"/>
      <c r="G8" s="26"/>
      <c r="H8" s="26"/>
      <c r="I8" s="25"/>
      <c r="J8" s="25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>
      <c r="A9" s="25"/>
      <c r="B9" s="25"/>
      <c r="C9" s="25"/>
      <c r="D9" s="27"/>
      <c r="E9" s="27"/>
      <c r="F9" s="28"/>
      <c r="G9" s="26"/>
      <c r="H9" s="26"/>
      <c r="I9" s="25"/>
      <c r="J9" s="25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>
      <c r="A10" s="25"/>
      <c r="B10" s="25"/>
      <c r="C10" s="25"/>
      <c r="D10" s="27"/>
      <c r="E10" s="27"/>
      <c r="F10" s="28"/>
      <c r="G10" s="26"/>
      <c r="H10" s="26"/>
      <c r="I10" s="25"/>
      <c r="J10" s="25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>
      <c r="A11" s="25"/>
      <c r="B11" s="25"/>
      <c r="C11" s="25"/>
      <c r="D11" s="27"/>
      <c r="E11" s="27"/>
      <c r="F11" s="28"/>
      <c r="G11" s="26"/>
      <c r="H11" s="26"/>
      <c r="I11" s="25"/>
      <c r="J11" s="25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>
      <c r="A12" s="25"/>
      <c r="B12" s="25"/>
      <c r="C12" s="25"/>
      <c r="D12" s="27"/>
      <c r="E12" s="27"/>
      <c r="F12" s="28"/>
      <c r="G12" s="26"/>
      <c r="H12" s="26"/>
      <c r="I12" s="25"/>
      <c r="J12" s="25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>
      <c r="A13" s="25"/>
      <c r="B13" s="25"/>
      <c r="C13" s="25"/>
      <c r="D13" s="27"/>
      <c r="E13" s="27"/>
      <c r="F13" s="28"/>
      <c r="G13" s="26"/>
      <c r="H13" s="26"/>
      <c r="I13" s="25"/>
      <c r="J13" s="25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>
      <c r="A14" s="25"/>
      <c r="B14" s="25"/>
      <c r="C14" s="25"/>
      <c r="D14" s="27"/>
      <c r="E14" s="27"/>
      <c r="F14" s="28"/>
      <c r="G14" s="26"/>
      <c r="H14" s="26"/>
      <c r="I14" s="25"/>
      <c r="J14" s="25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>
      <c r="A15" s="25"/>
      <c r="B15" s="25"/>
      <c r="C15" s="25"/>
      <c r="D15" s="27"/>
      <c r="E15" s="27"/>
      <c r="F15" s="28"/>
      <c r="G15" s="26"/>
      <c r="H15" s="26"/>
      <c r="I15" s="25"/>
      <c r="J15" s="25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>
      <c r="A16" s="25"/>
      <c r="B16" s="25"/>
      <c r="C16" s="25"/>
      <c r="D16" s="27"/>
      <c r="E16" s="27"/>
      <c r="F16" s="28"/>
      <c r="G16" s="26"/>
      <c r="H16" s="26"/>
      <c r="I16" s="25"/>
      <c r="J16" s="25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>
      <c r="A17" s="25"/>
      <c r="B17" s="25"/>
      <c r="C17" s="25"/>
      <c r="D17" s="27"/>
      <c r="E17" s="27"/>
      <c r="F17" s="28"/>
      <c r="G17" s="26"/>
      <c r="H17" s="26"/>
      <c r="I17" s="25"/>
      <c r="J17" s="25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>
      <c r="A18" s="25"/>
      <c r="B18" s="25"/>
      <c r="C18" s="25"/>
      <c r="D18" s="27"/>
      <c r="E18" s="27"/>
      <c r="F18" s="28"/>
      <c r="G18" s="26"/>
      <c r="H18" s="26"/>
      <c r="I18" s="25"/>
      <c r="J18" s="25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>
      <c r="A19" s="25"/>
      <c r="B19" s="25"/>
      <c r="C19" s="25"/>
      <c r="D19" s="27"/>
      <c r="E19" s="27"/>
      <c r="F19" s="28"/>
      <c r="G19" s="26"/>
      <c r="H19" s="26"/>
      <c r="I19" s="25"/>
      <c r="J19" s="25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>
      <c r="A20" s="25"/>
      <c r="B20" s="25"/>
      <c r="C20" s="25"/>
      <c r="D20" s="27"/>
      <c r="E20" s="27"/>
      <c r="F20" s="28"/>
      <c r="G20" s="26"/>
      <c r="H20" s="26"/>
      <c r="I20" s="25"/>
      <c r="J20" s="25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ht="15.75" customHeight="1">
      <c r="A21" s="25"/>
      <c r="B21" s="25"/>
      <c r="C21" s="25"/>
      <c r="D21" s="27"/>
      <c r="E21" s="27"/>
      <c r="F21" s="28"/>
      <c r="G21" s="26"/>
      <c r="H21" s="26"/>
      <c r="I21" s="25"/>
      <c r="J21" s="25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ht="15.75" customHeight="1">
      <c r="A22" s="25"/>
      <c r="B22" s="25"/>
      <c r="C22" s="25"/>
      <c r="D22" s="27"/>
      <c r="E22" s="27"/>
      <c r="F22" s="28"/>
      <c r="G22" s="26"/>
      <c r="H22" s="26"/>
      <c r="I22" s="25"/>
      <c r="J22" s="25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ht="15.75" customHeight="1">
      <c r="A23" s="25"/>
      <c r="B23" s="25"/>
      <c r="C23" s="25"/>
      <c r="D23" s="27"/>
      <c r="E23" s="27"/>
      <c r="F23" s="28"/>
      <c r="G23" s="26"/>
      <c r="H23" s="26"/>
      <c r="I23" s="25"/>
      <c r="J23" s="25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ht="15.75" customHeight="1">
      <c r="A24" s="25"/>
      <c r="B24" s="25"/>
      <c r="C24" s="25"/>
      <c r="D24" s="27"/>
      <c r="E24" s="27"/>
      <c r="F24" s="28"/>
      <c r="G24" s="26"/>
      <c r="H24" s="26"/>
      <c r="I24" s="25"/>
      <c r="J24" s="25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ht="15.75" customHeight="1">
      <c r="A25" s="25"/>
      <c r="B25" s="25"/>
      <c r="C25" s="25"/>
      <c r="D25" s="27"/>
      <c r="E25" s="27"/>
      <c r="F25" s="28"/>
      <c r="G25" s="26"/>
      <c r="H25" s="26"/>
      <c r="I25" s="25"/>
      <c r="J25" s="25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ht="15.75" customHeight="1">
      <c r="A26" s="25"/>
      <c r="B26" s="25"/>
      <c r="C26" s="25"/>
      <c r="D26" s="27"/>
      <c r="E26" s="27"/>
      <c r="F26" s="28"/>
      <c r="G26" s="26"/>
      <c r="H26" s="26"/>
      <c r="I26" s="25"/>
      <c r="J26" s="25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ht="15.75" customHeight="1">
      <c r="A27" s="25"/>
      <c r="B27" s="25"/>
      <c r="C27" s="25"/>
      <c r="D27" s="27"/>
      <c r="E27" s="27"/>
      <c r="F27" s="28"/>
      <c r="G27" s="26"/>
      <c r="H27" s="26"/>
      <c r="I27" s="25"/>
      <c r="J27" s="25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ht="15.75" customHeight="1">
      <c r="A28" s="25"/>
      <c r="B28" s="25"/>
      <c r="C28" s="25"/>
      <c r="D28" s="27"/>
      <c r="E28" s="27"/>
      <c r="F28" s="28"/>
      <c r="G28" s="26"/>
      <c r="H28" s="26"/>
      <c r="I28" s="25"/>
      <c r="J28" s="25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ht="15.75" customHeight="1">
      <c r="A29" s="25"/>
      <c r="B29" s="25"/>
      <c r="C29" s="25"/>
      <c r="D29" s="27"/>
      <c r="E29" s="27"/>
      <c r="F29" s="28"/>
      <c r="G29" s="26"/>
      <c r="H29" s="26"/>
      <c r="I29" s="25"/>
      <c r="J29" s="2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ht="15.75" customHeight="1">
      <c r="A30" s="25"/>
      <c r="B30" s="25"/>
      <c r="C30" s="25"/>
      <c r="D30" s="27"/>
      <c r="E30" s="27"/>
      <c r="F30" s="28"/>
      <c r="G30" s="26"/>
      <c r="H30" s="26"/>
      <c r="I30" s="25"/>
      <c r="J30" s="25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ht="15.75" customHeight="1">
      <c r="A31" s="25"/>
      <c r="B31" s="25"/>
      <c r="C31" s="25"/>
      <c r="D31" s="27"/>
      <c r="E31" s="27"/>
      <c r="F31" s="28"/>
      <c r="G31" s="26"/>
      <c r="H31" s="26"/>
      <c r="I31" s="25"/>
      <c r="J31" s="25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ht="15.75" customHeight="1">
      <c r="A32" s="25"/>
      <c r="B32" s="25"/>
      <c r="C32" s="25"/>
      <c r="D32" s="27"/>
      <c r="E32" s="27"/>
      <c r="F32" s="28"/>
      <c r="G32" s="26"/>
      <c r="H32" s="26"/>
      <c r="I32" s="25"/>
      <c r="J32" s="25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ht="15.75" customHeight="1">
      <c r="A33" s="25"/>
      <c r="B33" s="25"/>
      <c r="C33" s="25"/>
      <c r="D33" s="27"/>
      <c r="E33" s="27"/>
      <c r="F33" s="28"/>
      <c r="G33" s="26"/>
      <c r="H33" s="26"/>
      <c r="I33" s="25"/>
      <c r="J33" s="25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ht="15.75" customHeight="1">
      <c r="A34" s="25"/>
      <c r="B34" s="25"/>
      <c r="C34" s="25"/>
      <c r="D34" s="27"/>
      <c r="E34" s="27"/>
      <c r="F34" s="28"/>
      <c r="G34" s="26"/>
      <c r="H34" s="26"/>
      <c r="I34" s="25"/>
      <c r="J34" s="25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ht="15.75" customHeight="1">
      <c r="A35" s="25"/>
      <c r="B35" s="25"/>
      <c r="C35" s="25"/>
      <c r="D35" s="27"/>
      <c r="E35" s="27"/>
      <c r="F35" s="28"/>
      <c r="G35" s="26"/>
      <c r="H35" s="26"/>
      <c r="I35" s="25"/>
      <c r="J35" s="2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ht="15.75" customHeight="1">
      <c r="A36" s="25"/>
      <c r="B36" s="25"/>
      <c r="C36" s="25"/>
      <c r="D36" s="27"/>
      <c r="E36" s="27"/>
      <c r="F36" s="28"/>
      <c r="G36" s="26"/>
      <c r="H36" s="26"/>
      <c r="I36" s="25"/>
      <c r="J36" s="25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ht="15.75" customHeight="1">
      <c r="A37" s="25"/>
      <c r="B37" s="25"/>
      <c r="C37" s="25"/>
      <c r="D37" s="27"/>
      <c r="E37" s="27"/>
      <c r="F37" s="28"/>
      <c r="G37" s="26"/>
      <c r="H37" s="26"/>
      <c r="I37" s="25"/>
      <c r="J37" s="25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ht="15.75" customHeight="1">
      <c r="A38" s="25"/>
      <c r="B38" s="25"/>
      <c r="C38" s="25"/>
      <c r="D38" s="27"/>
      <c r="E38" s="27"/>
      <c r="F38" s="28"/>
      <c r="G38" s="26"/>
      <c r="H38" s="26"/>
      <c r="I38" s="25"/>
      <c r="J38" s="25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ht="15.75" customHeight="1">
      <c r="A39" s="25"/>
      <c r="B39" s="25"/>
      <c r="C39" s="25"/>
      <c r="D39" s="27"/>
      <c r="E39" s="27"/>
      <c r="F39" s="28"/>
      <c r="G39" s="26"/>
      <c r="H39" s="26"/>
      <c r="I39" s="25"/>
      <c r="J39" s="25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ht="15.75" customHeight="1">
      <c r="A40" s="25"/>
      <c r="B40" s="25"/>
      <c r="C40" s="25"/>
      <c r="D40" s="27"/>
      <c r="E40" s="27"/>
      <c r="F40" s="28"/>
      <c r="G40" s="26"/>
      <c r="H40" s="26"/>
      <c r="I40" s="25"/>
      <c r="J40" s="25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ht="15.75" customHeight="1">
      <c r="A41" s="25"/>
      <c r="B41" s="25"/>
      <c r="C41" s="25"/>
      <c r="D41" s="27"/>
      <c r="E41" s="27"/>
      <c r="F41" s="28"/>
      <c r="G41" s="26"/>
      <c r="H41" s="26"/>
      <c r="I41" s="25"/>
      <c r="J41" s="25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ht="15.75" customHeight="1">
      <c r="A42" s="25"/>
      <c r="B42" s="25"/>
      <c r="C42" s="25"/>
      <c r="D42" s="27"/>
      <c r="E42" s="27"/>
      <c r="F42" s="28"/>
      <c r="G42" s="26"/>
      <c r="H42" s="26"/>
      <c r="I42" s="25"/>
      <c r="J42" s="25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ht="15.75" customHeight="1">
      <c r="A43" s="25"/>
      <c r="B43" s="25"/>
      <c r="C43" s="25"/>
      <c r="D43" s="27"/>
      <c r="E43" s="27"/>
      <c r="F43" s="28"/>
      <c r="G43" s="26"/>
      <c r="H43" s="26"/>
      <c r="I43" s="25"/>
      <c r="J43" s="25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ht="15.75" customHeight="1">
      <c r="A44" s="25"/>
      <c r="B44" s="25"/>
      <c r="C44" s="25"/>
      <c r="D44" s="27"/>
      <c r="E44" s="27"/>
      <c r="F44" s="28"/>
      <c r="G44" s="26"/>
      <c r="H44" s="26"/>
      <c r="I44" s="25"/>
      <c r="J44" s="25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ht="15.75" customHeight="1">
      <c r="A45" s="25"/>
      <c r="B45" s="25"/>
      <c r="C45" s="25"/>
      <c r="D45" s="27"/>
      <c r="E45" s="27"/>
      <c r="F45" s="28"/>
      <c r="G45" s="26"/>
      <c r="H45" s="26"/>
      <c r="I45" s="25"/>
      <c r="J45" s="25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ht="15.75" customHeight="1">
      <c r="A46" s="25"/>
      <c r="B46" s="25"/>
      <c r="C46" s="25"/>
      <c r="D46" s="27"/>
      <c r="E46" s="27"/>
      <c r="F46" s="28"/>
      <c r="G46" s="26"/>
      <c r="H46" s="26"/>
      <c r="I46" s="25"/>
      <c r="J46" s="25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ht="15.75" customHeight="1">
      <c r="A47" s="25"/>
      <c r="B47" s="25"/>
      <c r="C47" s="25"/>
      <c r="D47" s="27"/>
      <c r="E47" s="27"/>
      <c r="F47" s="28"/>
      <c r="G47" s="26"/>
      <c r="H47" s="26"/>
      <c r="I47" s="25"/>
      <c r="J47" s="25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ht="15.75" customHeight="1">
      <c r="A48" s="25"/>
      <c r="B48" s="25"/>
      <c r="C48" s="25"/>
      <c r="D48" s="27"/>
      <c r="E48" s="27"/>
      <c r="F48" s="28"/>
      <c r="G48" s="26"/>
      <c r="H48" s="26"/>
      <c r="I48" s="25"/>
      <c r="J48" s="25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ht="15.75" customHeight="1">
      <c r="A49" s="25"/>
      <c r="B49" s="25"/>
      <c r="C49" s="25"/>
      <c r="D49" s="27"/>
      <c r="E49" s="27"/>
      <c r="F49" s="28"/>
      <c r="G49" s="26"/>
      <c r="H49" s="26"/>
      <c r="I49" s="25"/>
      <c r="J49" s="25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ht="15.75" customHeight="1">
      <c r="A50" s="25"/>
      <c r="B50" s="25"/>
      <c r="C50" s="25"/>
      <c r="D50" s="27"/>
      <c r="E50" s="27"/>
      <c r="F50" s="28"/>
      <c r="G50" s="26"/>
      <c r="H50" s="26"/>
      <c r="I50" s="25"/>
      <c r="J50" s="25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ht="15.75" customHeight="1">
      <c r="A51" s="25"/>
      <c r="B51" s="25"/>
      <c r="C51" s="25"/>
      <c r="D51" s="27"/>
      <c r="E51" s="27"/>
      <c r="F51" s="28"/>
      <c r="G51" s="26"/>
      <c r="H51" s="26"/>
      <c r="I51" s="25"/>
      <c r="J51" s="25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ht="15.75" customHeight="1">
      <c r="A52" s="25"/>
      <c r="B52" s="25"/>
      <c r="C52" s="25"/>
      <c r="D52" s="27"/>
      <c r="E52" s="27"/>
      <c r="F52" s="28"/>
      <c r="G52" s="26"/>
      <c r="H52" s="26"/>
      <c r="I52" s="25"/>
      <c r="J52" s="25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ht="15.75" customHeight="1">
      <c r="A53" s="25"/>
      <c r="B53" s="25"/>
      <c r="C53" s="25"/>
      <c r="D53" s="27"/>
      <c r="E53" s="27"/>
      <c r="F53" s="28"/>
      <c r="G53" s="26"/>
      <c r="H53" s="26"/>
      <c r="I53" s="25"/>
      <c r="J53" s="25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ht="15.75" customHeight="1">
      <c r="A54" s="25"/>
      <c r="B54" s="25"/>
      <c r="C54" s="25"/>
      <c r="D54" s="27"/>
      <c r="E54" s="27"/>
      <c r="F54" s="28"/>
      <c r="G54" s="26"/>
      <c r="H54" s="26"/>
      <c r="I54" s="25"/>
      <c r="J54" s="25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mergeCells count="2">
    <mergeCell ref="A1:J1"/>
    <mergeCell ref="A2:J2"/>
  </mergeCells>
  <dataValidations>
    <dataValidation type="list" allowBlank="1" sqref="B5:B54">
      <formula1>"Hipoteca,Préstamo personal,Tarjeta,Deuda familiar,Financiación,Otros"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38"/>
    <col customWidth="1" min="2" max="2" width="15.88"/>
    <col customWidth="1" min="3" max="3" width="16.13"/>
    <col customWidth="1" min="4" max="4" width="16.75"/>
    <col customWidth="1" min="5" max="5" width="18.38"/>
    <col customWidth="1" min="6" max="6" width="12.13"/>
    <col customWidth="1" min="7" max="7" width="7.38"/>
    <col customWidth="1" min="8" max="8" width="8.38"/>
    <col customWidth="1" min="9" max="20" width="8.63"/>
  </cols>
  <sheetData>
    <row r="1" ht="27.75" customHeight="1">
      <c r="A1" s="22" t="s">
        <v>59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23" t="s">
        <v>60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24" t="s">
        <v>61</v>
      </c>
      <c r="B4" s="24" t="s">
        <v>3</v>
      </c>
      <c r="C4" s="24" t="s">
        <v>4</v>
      </c>
      <c r="D4" s="24" t="s">
        <v>62</v>
      </c>
      <c r="E4" s="24" t="s">
        <v>12</v>
      </c>
      <c r="F4" s="24" t="s">
        <v>63</v>
      </c>
      <c r="G4" s="24" t="s">
        <v>28</v>
      </c>
      <c r="H4" s="24" t="s">
        <v>64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25" t="s">
        <v>65</v>
      </c>
      <c r="B5" s="27">
        <f>SUM(Activos!F5:F104)</f>
        <v>192200</v>
      </c>
      <c r="C5" s="27">
        <f>SUM(Deudas!D5:D54)</f>
        <v>123500</v>
      </c>
      <c r="D5" s="27">
        <f t="shared" ref="D5:D16" si="1">IFERROR(B5-C5,"")</f>
        <v>68700</v>
      </c>
      <c r="E5" s="27"/>
      <c r="F5" s="28"/>
      <c r="G5" s="25"/>
      <c r="H5" s="25">
        <v>2026.0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25" t="s">
        <v>66</v>
      </c>
      <c r="B6" s="27"/>
      <c r="C6" s="27"/>
      <c r="D6" s="27">
        <f t="shared" si="1"/>
        <v>0</v>
      </c>
      <c r="E6" s="27">
        <f t="shared" ref="E6:E16" si="2">IFERROR(D6-D5,"")</f>
        <v>-68700</v>
      </c>
      <c r="F6" s="28">
        <f t="shared" ref="F6:F16" si="3">IFERROR(E6/D5,"")</f>
        <v>-1</v>
      </c>
      <c r="G6" s="25"/>
      <c r="H6" s="25">
        <v>2026.0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25" t="s">
        <v>67</v>
      </c>
      <c r="B7" s="27"/>
      <c r="C7" s="27"/>
      <c r="D7" s="27">
        <f t="shared" si="1"/>
        <v>0</v>
      </c>
      <c r="E7" s="27">
        <f t="shared" si="2"/>
        <v>0</v>
      </c>
      <c r="F7" s="28" t="str">
        <f t="shared" si="3"/>
        <v/>
      </c>
      <c r="G7" s="25"/>
      <c r="H7" s="25">
        <v>2026.0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25" t="s">
        <v>68</v>
      </c>
      <c r="B8" s="27"/>
      <c r="C8" s="27"/>
      <c r="D8" s="27">
        <f t="shared" si="1"/>
        <v>0</v>
      </c>
      <c r="E8" s="27">
        <f t="shared" si="2"/>
        <v>0</v>
      </c>
      <c r="F8" s="28" t="str">
        <f t="shared" si="3"/>
        <v/>
      </c>
      <c r="G8" s="25"/>
      <c r="H8" s="25">
        <v>2026.0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25" t="s">
        <v>69</v>
      </c>
      <c r="B9" s="27"/>
      <c r="C9" s="27"/>
      <c r="D9" s="27">
        <f t="shared" si="1"/>
        <v>0</v>
      </c>
      <c r="E9" s="27">
        <f t="shared" si="2"/>
        <v>0</v>
      </c>
      <c r="F9" s="28" t="str">
        <f t="shared" si="3"/>
        <v/>
      </c>
      <c r="G9" s="25"/>
      <c r="H9" s="25">
        <v>2026.0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25" t="s">
        <v>70</v>
      </c>
      <c r="B10" s="27"/>
      <c r="C10" s="27"/>
      <c r="D10" s="27">
        <f t="shared" si="1"/>
        <v>0</v>
      </c>
      <c r="E10" s="27">
        <f t="shared" si="2"/>
        <v>0</v>
      </c>
      <c r="F10" s="28" t="str">
        <f t="shared" si="3"/>
        <v/>
      </c>
      <c r="G10" s="25"/>
      <c r="H10" s="25">
        <v>2026.0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25" t="s">
        <v>71</v>
      </c>
      <c r="B11" s="27"/>
      <c r="C11" s="27"/>
      <c r="D11" s="27">
        <f t="shared" si="1"/>
        <v>0</v>
      </c>
      <c r="E11" s="27">
        <f t="shared" si="2"/>
        <v>0</v>
      </c>
      <c r="F11" s="28" t="str">
        <f t="shared" si="3"/>
        <v/>
      </c>
      <c r="G11" s="25"/>
      <c r="H11" s="25">
        <v>2026.0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25" t="s">
        <v>72</v>
      </c>
      <c r="B12" s="27"/>
      <c r="C12" s="27"/>
      <c r="D12" s="27">
        <f t="shared" si="1"/>
        <v>0</v>
      </c>
      <c r="E12" s="27">
        <f t="shared" si="2"/>
        <v>0</v>
      </c>
      <c r="F12" s="28" t="str">
        <f t="shared" si="3"/>
        <v/>
      </c>
      <c r="G12" s="25"/>
      <c r="H12" s="25">
        <v>2026.0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25" t="s">
        <v>73</v>
      </c>
      <c r="B13" s="27"/>
      <c r="C13" s="27"/>
      <c r="D13" s="27">
        <f t="shared" si="1"/>
        <v>0</v>
      </c>
      <c r="E13" s="27">
        <f t="shared" si="2"/>
        <v>0</v>
      </c>
      <c r="F13" s="28" t="str">
        <f t="shared" si="3"/>
        <v/>
      </c>
      <c r="G13" s="25"/>
      <c r="H13" s="25">
        <v>2026.0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25" t="s">
        <v>74</v>
      </c>
      <c r="B14" s="27"/>
      <c r="C14" s="27"/>
      <c r="D14" s="27">
        <f t="shared" si="1"/>
        <v>0</v>
      </c>
      <c r="E14" s="27">
        <f t="shared" si="2"/>
        <v>0</v>
      </c>
      <c r="F14" s="28" t="str">
        <f t="shared" si="3"/>
        <v/>
      </c>
      <c r="G14" s="25"/>
      <c r="H14" s="25">
        <v>2026.0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25" t="s">
        <v>75</v>
      </c>
      <c r="B15" s="27"/>
      <c r="C15" s="27"/>
      <c r="D15" s="27">
        <f t="shared" si="1"/>
        <v>0</v>
      </c>
      <c r="E15" s="27">
        <f t="shared" si="2"/>
        <v>0</v>
      </c>
      <c r="F15" s="28" t="str">
        <f t="shared" si="3"/>
        <v/>
      </c>
      <c r="G15" s="25"/>
      <c r="H15" s="25">
        <v>2026.0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25" t="s">
        <v>76</v>
      </c>
      <c r="B16" s="27"/>
      <c r="C16" s="27"/>
      <c r="D16" s="27">
        <f t="shared" si="1"/>
        <v>0</v>
      </c>
      <c r="E16" s="27">
        <f t="shared" si="2"/>
        <v>0</v>
      </c>
      <c r="F16" s="28" t="str">
        <f t="shared" si="3"/>
        <v/>
      </c>
      <c r="G16" s="25"/>
      <c r="H16" s="25">
        <v>2026.0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H1"/>
    <mergeCell ref="A2:H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13"/>
    <col customWidth="1" min="2" max="2" width="14.88"/>
    <col customWidth="1" min="3" max="3" width="18.88"/>
    <col customWidth="1" min="4" max="4" width="18.0"/>
    <col customWidth="1" min="5" max="5" width="15.0"/>
    <col customWidth="1" min="6" max="6" width="12.75"/>
    <col customWidth="1" min="7" max="7" width="16.88"/>
    <col customWidth="1" min="8" max="8" width="9.88"/>
    <col customWidth="1" min="9" max="20" width="8.63"/>
  </cols>
  <sheetData>
    <row r="1" ht="27.75" customHeight="1">
      <c r="A1" s="22" t="s">
        <v>77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24.0" customHeight="1">
      <c r="A2" s="23" t="s">
        <v>78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>
      <c r="A4" s="19" t="s">
        <v>79</v>
      </c>
      <c r="B4" s="19" t="s">
        <v>80</v>
      </c>
      <c r="C4" s="19" t="s">
        <v>81</v>
      </c>
      <c r="D4" s="19"/>
      <c r="E4" s="19" t="s">
        <v>82</v>
      </c>
      <c r="F4" s="19" t="s">
        <v>83</v>
      </c>
      <c r="G4" s="19" t="s">
        <v>84</v>
      </c>
      <c r="H4" s="19" t="s">
        <v>28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>
      <c r="A5" s="3" t="s">
        <v>10</v>
      </c>
      <c r="B5" s="29">
        <f>IF(A5="","",SUMIF(Activos!C:C,A5,Activos!F:F))</f>
        <v>2500</v>
      </c>
      <c r="C5" s="30">
        <f>IFERROR(B5/SUM(Activos!F:F),0)</f>
        <v>0.01300728408</v>
      </c>
      <c r="D5" s="3"/>
      <c r="E5" s="3" t="s">
        <v>55</v>
      </c>
      <c r="F5" s="29">
        <f>IF(E5="","",SUMIF(Deudas!B:B,E5,Deudas!D:D))</f>
        <v>120000</v>
      </c>
      <c r="G5" s="30">
        <f>IFERROR(F5/SUM(Deudas!D:D),0)</f>
        <v>0.971659919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>
      <c r="A6" s="3" t="s">
        <v>11</v>
      </c>
      <c r="B6" s="29">
        <f>IF(A6="","",SUMIF(Activos!C:C,A6,Activos!F:F))</f>
        <v>8500</v>
      </c>
      <c r="C6" s="30">
        <f>IFERROR(B6/SUM(Activos!F:F),0)</f>
        <v>0.04422476587</v>
      </c>
      <c r="D6" s="3"/>
      <c r="E6" s="3" t="s">
        <v>57</v>
      </c>
      <c r="F6" s="29">
        <f>IF(E6="","",SUMIF(Deudas!B:B,E6,Deudas!D:D))</f>
        <v>3500</v>
      </c>
      <c r="G6" s="30">
        <f>IFERROR(F6/SUM(Deudas!D:D),0)</f>
        <v>0.02834008097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>
      <c r="A7" s="3" t="s">
        <v>37</v>
      </c>
      <c r="B7" s="29">
        <f>IF(A7="","",SUMIF(Activos!C:C,A7,Activos!F:F))</f>
        <v>180000</v>
      </c>
      <c r="C7" s="30">
        <f>IFERROR(B7/SUM(Activos!F:F),0)</f>
        <v>0.9365244537</v>
      </c>
      <c r="D7" s="3"/>
      <c r="E7" s="3" t="s">
        <v>85</v>
      </c>
      <c r="F7" s="29">
        <f>IF(E7="","",SUMIF(Deudas!B:B,E7,Deudas!D:D))</f>
        <v>0</v>
      </c>
      <c r="G7" s="30">
        <f>IFERROR(F7/SUM(Deudas!D:D),0)</f>
        <v>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>
      <c r="A8" s="3" t="s">
        <v>86</v>
      </c>
      <c r="B8" s="29">
        <f>IF(A8="","",SUMIF(Activos!C:C,A8,Activos!F:F))</f>
        <v>0</v>
      </c>
      <c r="C8" s="30">
        <f>IFERROR(B8/SUM(Activos!F:F),0)</f>
        <v>0</v>
      </c>
      <c r="D8" s="3"/>
      <c r="E8" s="3" t="s">
        <v>87</v>
      </c>
      <c r="F8" s="29">
        <f>IF(E8="","",SUMIF(Deudas!B:B,E8,Deudas!D:D))</f>
        <v>0</v>
      </c>
      <c r="G8" s="30">
        <f>IFERROR(F8/SUM(Deudas!D:D),0)</f>
        <v>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>
      <c r="A9" s="3" t="s">
        <v>41</v>
      </c>
      <c r="B9" s="29">
        <f>IF(A9="","",SUMIF(Activos!C:C,A9,Activos!F:F))</f>
        <v>0</v>
      </c>
      <c r="C9" s="30">
        <f>IFERROR(B9/SUM(Activos!F:F),0)</f>
        <v>0</v>
      </c>
      <c r="D9" s="3"/>
      <c r="E9" s="3" t="s">
        <v>88</v>
      </c>
      <c r="F9" s="29">
        <f>IF(E9="","",SUMIF(Deudas!B:B,E9,Deudas!D:D))</f>
        <v>0</v>
      </c>
      <c r="G9" s="30">
        <f>IFERROR(F9/SUM(Deudas!D:D),0)</f>
        <v>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>
      <c r="A10" s="3" t="s">
        <v>89</v>
      </c>
      <c r="B10" s="29">
        <f>IF(A10="","",SUMIF(Activos!C:C,A10,Activos!F:F))</f>
        <v>0</v>
      </c>
      <c r="C10" s="30">
        <f>IFERROR(B10/SUM(Activos!F:F),0)</f>
        <v>0</v>
      </c>
      <c r="D10" s="3"/>
      <c r="E10" s="3" t="s">
        <v>42</v>
      </c>
      <c r="F10" s="29">
        <f>IF(E10="","",SUMIF(Deudas!B:B,E10,Deudas!D:D))</f>
        <v>0</v>
      </c>
      <c r="G10" s="30">
        <f>IFERROR(F10/SUM(Deudas!D:D),0)</f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>
      <c r="A11" s="3" t="s">
        <v>42</v>
      </c>
      <c r="B11" s="29">
        <f>IF(A11="","",SUMIF(Activos!C:C,A11,Activos!F:F))</f>
        <v>1200</v>
      </c>
      <c r="C11" s="30">
        <f>IFERROR(B11/SUM(Activos!F:F),0)</f>
        <v>0.006243496358</v>
      </c>
      <c r="D11" s="3"/>
      <c r="E11" s="3"/>
      <c r="F11" s="3" t="str">
        <f>IF(E11="","",SUMIF(Deudas!B:B,E11,Deudas!D:D))</f>
        <v/>
      </c>
      <c r="G11" s="3">
        <f>IFERROR(F11/SUM(Deudas!D:D),0)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mergeCells count="2">
    <mergeCell ref="A1:H1"/>
    <mergeCell ref="A2:H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38"/>
    <col customWidth="1" min="2" max="2" width="71.75"/>
    <col customWidth="1" min="3" max="18" width="8.63"/>
  </cols>
  <sheetData>
    <row r="1" ht="27.75" customHeight="1">
      <c r="A1" s="22" t="s">
        <v>90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4.0" customHeight="1">
      <c r="A2" s="23" t="s">
        <v>91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>
      <c r="A4" s="19" t="s">
        <v>92</v>
      </c>
      <c r="B4" s="19" t="s">
        <v>93</v>
      </c>
      <c r="C4" s="19"/>
      <c r="D4" s="19"/>
      <c r="E4" s="19"/>
      <c r="F4" s="19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>
      <c r="A5" s="2" t="s">
        <v>94</v>
      </c>
      <c r="B5" s="2" t="s">
        <v>95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>
      <c r="A6" s="2" t="s">
        <v>96</v>
      </c>
      <c r="B6" s="2" t="s">
        <v>97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>
      <c r="A7" s="2" t="s">
        <v>98</v>
      </c>
      <c r="B7" s="2" t="s">
        <v>99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>
      <c r="A8" s="2" t="s">
        <v>100</v>
      </c>
      <c r="B8" s="2" t="s">
        <v>101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</sheetData>
  <mergeCells count="2">
    <mergeCell ref="A1:F1"/>
    <mergeCell ref="A2:F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13"/>
    <col customWidth="1" min="2" max="2" width="18.13"/>
    <col customWidth="1" min="3" max="3" width="12.13"/>
    <col customWidth="1" min="4" max="4" width="18.75"/>
    <col customWidth="1" min="5" max="26" width="8.63"/>
  </cols>
  <sheetData>
    <row r="1">
      <c r="A1" s="31" t="s">
        <v>102</v>
      </c>
      <c r="B1" s="31" t="s">
        <v>103</v>
      </c>
      <c r="C1" s="31" t="s">
        <v>104</v>
      </c>
      <c r="D1" s="31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10</v>
      </c>
      <c r="B2" s="3" t="s">
        <v>55</v>
      </c>
      <c r="C2" s="3" t="s">
        <v>32</v>
      </c>
      <c r="D2" s="3" t="s">
        <v>65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11</v>
      </c>
      <c r="B3" s="3" t="s">
        <v>57</v>
      </c>
      <c r="C3" s="3" t="s">
        <v>106</v>
      </c>
      <c r="D3" s="3" t="s">
        <v>66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37</v>
      </c>
      <c r="B4" s="3" t="s">
        <v>85</v>
      </c>
      <c r="C4" s="3" t="s">
        <v>107</v>
      </c>
      <c r="D4" s="3" t="s">
        <v>67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86</v>
      </c>
      <c r="B5" s="3" t="s">
        <v>87</v>
      </c>
      <c r="C5" s="3" t="s">
        <v>108</v>
      </c>
      <c r="D5" s="3" t="s">
        <v>68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41</v>
      </c>
      <c r="B6" s="3" t="s">
        <v>88</v>
      </c>
      <c r="C6" s="3" t="s">
        <v>109</v>
      </c>
      <c r="D6" s="3" t="s">
        <v>69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89</v>
      </c>
      <c r="B7" s="3" t="s">
        <v>42</v>
      </c>
      <c r="C7" s="3"/>
      <c r="D7" s="3" t="s">
        <v>70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42</v>
      </c>
      <c r="B8" s="3"/>
      <c r="C8" s="3"/>
      <c r="D8" s="3" t="s">
        <v>71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 t="s">
        <v>72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 t="s">
        <v>73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 t="s">
        <v>74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 t="s">
        <v>75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 t="s">
        <v>76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88"/>
    <col customWidth="1" min="2" max="2" width="43.63"/>
    <col customWidth="1" min="3" max="3" width="23.88"/>
    <col customWidth="1" min="4" max="4" width="46.75"/>
    <col customWidth="1" min="5" max="26" width="8.63"/>
  </cols>
  <sheetData>
    <row r="1">
      <c r="A1" s="32" t="s">
        <v>110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3" t="s">
        <v>111</v>
      </c>
      <c r="B3" s="33" t="s">
        <v>112</v>
      </c>
      <c r="C3" s="33" t="s">
        <v>113</v>
      </c>
      <c r="D3" s="33" t="s">
        <v>114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>
        <v>1.0</v>
      </c>
      <c r="B4" s="2" t="s">
        <v>115</v>
      </c>
      <c r="C4" s="2" t="s">
        <v>19</v>
      </c>
      <c r="D4" s="2" t="s">
        <v>116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>
        <v>2.0</v>
      </c>
      <c r="B5" s="2" t="s">
        <v>117</v>
      </c>
      <c r="C5" s="2" t="s">
        <v>44</v>
      </c>
      <c r="D5" s="2" t="s">
        <v>118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3.0</v>
      </c>
      <c r="B6" s="2" t="s">
        <v>119</v>
      </c>
      <c r="C6" s="2" t="s">
        <v>120</v>
      </c>
      <c r="D6" s="2" t="s">
        <v>121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4.0</v>
      </c>
      <c r="B7" s="2" t="s">
        <v>122</v>
      </c>
      <c r="C7" s="2" t="s">
        <v>77</v>
      </c>
      <c r="D7" s="2" t="s">
        <v>123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5.0</v>
      </c>
      <c r="B8" s="2" t="s">
        <v>124</v>
      </c>
      <c r="C8" s="2" t="s">
        <v>125</v>
      </c>
      <c r="D8" s="2" t="s">
        <v>126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4" t="s">
        <v>100</v>
      </c>
      <c r="B10" s="34" t="s">
        <v>127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D1"/>
    <mergeCell ref="B10:D1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13"/>
    <col customWidth="1" min="2" max="2" width="39.75"/>
    <col customWidth="1" min="3" max="3" width="39.38"/>
    <col customWidth="1" min="4" max="26" width="8.63"/>
  </cols>
  <sheetData>
    <row r="1">
      <c r="A1" s="32" t="s">
        <v>128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3" t="s">
        <v>129</v>
      </c>
      <c r="B3" s="33" t="s">
        <v>130</v>
      </c>
      <c r="C3" s="33" t="s">
        <v>131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 t="s">
        <v>62</v>
      </c>
      <c r="B4" s="2" t="s">
        <v>132</v>
      </c>
      <c r="C4" s="2" t="s">
        <v>133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 t="s">
        <v>21</v>
      </c>
      <c r="B5" s="2" t="s">
        <v>134</v>
      </c>
      <c r="C5" s="2" t="s">
        <v>135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 t="s">
        <v>46</v>
      </c>
      <c r="B6" s="2" t="s">
        <v>136</v>
      </c>
      <c r="C6" s="2" t="s">
        <v>137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 t="s">
        <v>5</v>
      </c>
      <c r="B7" s="2" t="s">
        <v>138</v>
      </c>
      <c r="C7" s="2" t="s">
        <v>139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 t="s">
        <v>10</v>
      </c>
      <c r="B8" s="2" t="s">
        <v>140</v>
      </c>
      <c r="C8" s="2" t="s">
        <v>141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