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4.xml"/>
  <Override ContentType="application/vnd.openxmlformats-officedocument.spreadsheetml.table+xml" PartName="/xl/tables/table3.xml"/>
  <Override ContentType="application/vnd.openxmlformats-officedocument.spreadsheetml.table+xml" PartName="/xl/tables/table1.xml"/>
  <Override ContentType="application/vnd.openxmlformats-officedocument.spreadsheetml.table+xml" PartName="/xl/tables/table2.xml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drawingml.chart+xml" PartName="/xl/charts/chart2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ashboard" sheetId="1" r:id="rId5"/>
    <sheet state="visible" name="Objetivos" sheetId="2" r:id="rId6"/>
    <sheet state="visible" name="Aportaciones" sheetId="3" r:id="rId7"/>
    <sheet state="visible" name="Plan mensual" sheetId="4" r:id="rId8"/>
    <sheet state="visible" name="Escenarios" sheetId="5" r:id="rId9"/>
    <sheet state="visible" name="Instrucciones" sheetId="6" r:id="rId10"/>
    <sheet state="visible" name="Listas" sheetId="7" r:id="rId11"/>
    <sheet state="visible" name="Guía rápida" sheetId="8" r:id="rId12"/>
    <sheet state="visible" name="Glosario" sheetId="9" r:id="rId13"/>
  </sheets>
  <definedNames/>
  <calcPr/>
</workbook>
</file>

<file path=xl/sharedStrings.xml><?xml version="1.0" encoding="utf-8"?>
<sst xmlns="http://schemas.openxmlformats.org/spreadsheetml/2006/main" count="308" uniqueCount="127">
  <si>
    <t>Dashboard - Objetivos financieros</t>
  </si>
  <si>
    <t>Planifica metas financieras, aportaciones, fechas objetivo, prioridad y escenarios simples.</t>
  </si>
  <si>
    <t>Objetivos activos</t>
  </si>
  <si>
    <t>Capital objetivo total</t>
  </si>
  <si>
    <t>Capital actual total</t>
  </si>
  <si>
    <t>Cantidad pendiente</t>
  </si>
  <si>
    <t>Número de metas definidas.</t>
  </si>
  <si>
    <t>Suma de objetivos.</t>
  </si>
  <si>
    <t>Avance acumulado.</t>
  </si>
  <si>
    <t>Lo que falta para las metas.</t>
  </si>
  <si>
    <t>Progreso medio</t>
  </si>
  <si>
    <t>Aportación mensual planificada</t>
  </si>
  <si>
    <t>Prioridad alta</t>
  </si>
  <si>
    <t>Objetivo prioritario</t>
  </si>
  <si>
    <t>Media de avance.</t>
  </si>
  <si>
    <t>Plan total mensual.</t>
  </si>
  <si>
    <t>Objetivos de prioridad alta.</t>
  </si>
  <si>
    <t>Primer objetivo de prioridad alta.</t>
  </si>
  <si>
    <t>Avance por objetivo</t>
  </si>
  <si>
    <t>Objetivos financieros</t>
  </si>
  <si>
    <t>Define cada meta, capital objetivo, avance actual y prioridad.</t>
  </si>
  <si>
    <t>Objetivo</t>
  </si>
  <si>
    <t>Tipo de objetivo</t>
  </si>
  <si>
    <t>Fecha objetivo</t>
  </si>
  <si>
    <t>Capital objetivo</t>
  </si>
  <si>
    <t>Capital actual</t>
  </si>
  <si>
    <t>Progreso %</t>
  </si>
  <si>
    <t>Prioridad</t>
  </si>
  <si>
    <t>Estado</t>
  </si>
  <si>
    <t>Notas</t>
  </si>
  <si>
    <t>Fondo de emergencia</t>
  </si>
  <si>
    <t>Alta</t>
  </si>
  <si>
    <t>En progreso</t>
  </si>
  <si>
    <t>Ejemplo ficticio</t>
  </si>
  <si>
    <t>Inversión mensual</t>
  </si>
  <si>
    <t>Cartera de inversión</t>
  </si>
  <si>
    <t>Independencia financiera</t>
  </si>
  <si>
    <t>Media</t>
  </si>
  <si>
    <t>Ahorro vivienda</t>
  </si>
  <si>
    <t>Amortizar deuda</t>
  </si>
  <si>
    <t>Baja</t>
  </si>
  <si>
    <t>Aportaciones a objetivos</t>
  </si>
  <si>
    <t>Registra aportaciones reales a cada objetivo para controlar avance.</t>
  </si>
  <si>
    <t>Fecha</t>
  </si>
  <si>
    <t>Importe aportado</t>
  </si>
  <si>
    <t>Método</t>
  </si>
  <si>
    <t>Mes</t>
  </si>
  <si>
    <t>Año</t>
  </si>
  <si>
    <t>Transferencia</t>
  </si>
  <si>
    <t>Plan mensual</t>
  </si>
  <si>
    <t>Planifica cuánto aportar a cada objetivo cada mes.</t>
  </si>
  <si>
    <t>Aportación prevista</t>
  </si>
  <si>
    <t>Aportación real</t>
  </si>
  <si>
    <t>Diferencia</t>
  </si>
  <si>
    <t>Cumplimiento %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</si>
  <si>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</si>
  <si>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</si>
  <si>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</si>
  <si>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</si>
  <si>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</si>
  <si>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</si>
  <si>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</si>
  <si>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</si>
  <si>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</si>
  <si>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</si>
  <si>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</si>
  <si>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</si>
  <si>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Escenarios simples</t>
  </si>
  <si>
    <t>Calcula de forma orientativa cuánto tardarías en alcanzar un objetivo según aportación mensual.</t>
  </si>
  <si>
    <t>Aportación mensual</t>
  </si>
  <si>
    <t>Meses estimados</t>
  </si>
  <si>
    <t>Años estimados</t>
  </si>
  <si>
    <t>Escenario sin rentabilidad ni inflación</t>
  </si>
  <si>
    <t>Cómo usar esta plantilla</t>
  </si>
  <si>
    <t>Herramienta educativa de Horizonte Base. No constituye asesoramiento financiero, fiscal ni recomendación personalizada.</t>
  </si>
  <si>
    <t>Sección</t>
  </si>
  <si>
    <t>Instrucción</t>
  </si>
  <si>
    <t>Qué registrar</t>
  </si>
  <si>
    <t>Define objetivos y actualiza capital actual, fechas objetivo y aportaciones reales.</t>
  </si>
  <si>
    <t>Qué se calcula</t>
  </si>
  <si>
    <t>Cantidad pendiente, progreso, cumplimiento mensual y escenarios aproximados.</t>
  </si>
  <si>
    <t>Cómo usarla</t>
  </si>
  <si>
    <t>Empieza con 3-5 objetivos máximo para no dispersarte. Revisa una vez al mes.</t>
  </si>
  <si>
    <t>Aviso educativo</t>
  </si>
  <si>
    <t>Los escenarios son simplificaciones; no incluyen fiscalidad, inflación ni rentabilidad salvo que lo adaptes.</t>
  </si>
  <si>
    <t>Tipos objetivo</t>
  </si>
  <si>
    <t>Meses</t>
  </si>
  <si>
    <t>Pendiente</t>
  </si>
  <si>
    <t>Dividendos mensuales</t>
  </si>
  <si>
    <t>Completado</t>
  </si>
  <si>
    <t>Pausado</t>
  </si>
  <si>
    <t>Viaje</t>
  </si>
  <si>
    <t>Formación</t>
  </si>
  <si>
    <t>Otro</t>
  </si>
  <si>
    <t>Guía rápida - objetivos financieros</t>
  </si>
  <si>
    <t>Paso</t>
  </si>
  <si>
    <t>Qué hacer</t>
  </si>
  <si>
    <t>Dónde se hace</t>
  </si>
  <si>
    <t>Consejo práctico</t>
  </si>
  <si>
    <t>Define cada objetivo con fecha, capital objetivo y prioridad.</t>
  </si>
  <si>
    <t>Objetivos</t>
  </si>
  <si>
    <t>Evita metas vagas: añade importe y plazo.</t>
  </si>
  <si>
    <t>Actualiza el capital actual de cada objetivo.</t>
  </si>
  <si>
    <t>El progreso y cantidad pendiente se recalculan.</t>
  </si>
  <si>
    <t>Planifica aportaciones por objetivo.</t>
  </si>
  <si>
    <t>Convierte metas grandes en acciones mensuales.</t>
  </si>
  <si>
    <t>Usa escenarios simples para ver tiempo estimado.</t>
  </si>
  <si>
    <t>Escenarios</t>
  </si>
  <si>
    <t>Son orientativos: no incluyen rentabilidad, inflación ni impuestos salvo que lo ajustes.</t>
  </si>
  <si>
    <t>Revisa dashboard cada mes.</t>
  </si>
  <si>
    <t>Dashboard</t>
  </si>
  <si>
    <t>Prioriza objetivos importantes antes que objetivos atractivos pero secundarios.</t>
  </si>
  <si>
    <t>Esta plantilla es informativa y no constituye asesoramiento financiero, fiscal ni recomendación personalizada.</t>
  </si>
  <si>
    <t>Glosario básico</t>
  </si>
  <si>
    <t>Término</t>
  </si>
  <si>
    <t>Qué significa</t>
  </si>
  <si>
    <t>Por qué importa</t>
  </si>
  <si>
    <t>Importe total que quieres alcanzar.</t>
  </si>
  <si>
    <t>Convierte una meta abstracta en cifra concreta.</t>
  </si>
  <si>
    <t>Importe ya acumulado para el objetivo.</t>
  </si>
  <si>
    <t>Permite medir avance real.</t>
  </si>
  <si>
    <t>Capital objetivo menos capital actual.</t>
  </si>
  <si>
    <t>Muestra lo que queda por construir.</t>
  </si>
  <si>
    <t>Capital actual dividido entre capital objetivo.</t>
  </si>
  <si>
    <t>Ayuda a priorizar metas.</t>
  </si>
  <si>
    <t>Nivel de importancia de cada objetivo.</t>
  </si>
  <si>
    <t>Evita repartir dinero sin criterio.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</si>
</sst>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4">
    <numFmt numFmtId="164" formatCode="#,##0.00 €"/>
    <numFmt numFmtId="165" formatCode="€ #,##0.00"/>
    <numFmt numFmtId="166" formatCode="yyyy-mm-dd"/>
    <numFmt numFmtId="167" formatCode="d&quot;/&quot;m&quot;/&quot;yy"/>
  </numFmts>
  <fonts count="15">
    <font>
      <sz val="11.0"/>
      <color rgb="FF000000"/>
      <name val="Carlito"/>
      <scheme val="minor"/>
    </font>
    <font>
      <b/>
      <sz val="16.0"/>
      <color rgb="FFFFFFFF"/>
      <name val="Carlito"/>
    </font>
    <font>
      <sz val="11.0"/>
      <color theme="1"/>
      <name val="Carlito"/>
    </font>
    <font>
      <color theme="1"/>
      <name val="Carlito"/>
      <scheme val="minor"/>
    </font>
    <font>
      <i/>
      <sz val="10.0"/>
      <color rgb="FFFFFFFF"/>
      <name val="Carlito"/>
    </font>
    <font>
      <b/>
      <sz val="11.0"/>
      <color rgb="FF0F3A63"/>
      <name val="Carlito"/>
    </font>
    <font>
      <b/>
      <sz val="14.0"/>
      <color rgb="FF0F172A"/>
      <name val="Carlito"/>
    </font>
    <font>
      <b/>
      <sz val="9.0"/>
      <color rgb="FF64748B"/>
      <name val="Carlito"/>
    </font>
    <font>
      <sz val="9.0"/>
      <color rgb="FF64748B"/>
      <name val="Carlito"/>
    </font>
    <font>
      <b/>
      <sz val="11.0"/>
      <color theme="1"/>
      <name val="Carlito"/>
    </font>
    <font>
      <b/>
      <sz val="11.0"/>
      <color rgb="FFFFFFFF"/>
      <name val="Carlito"/>
    </font>
    <font>
      <b/>
      <sz val="14.0"/>
      <color rgb="FFFFFFFF"/>
      <name val="Carlito"/>
    </font>
    <font>
      <i/>
      <sz val="11.0"/>
      <color rgb="FF0F172A"/>
      <name val="Carlito"/>
    </font>
    <font>
      <b/>
      <sz val="15.0"/>
      <color rgb="FFFFFFFF"/>
      <name val="Carlito"/>
    </font>
    <font>
      <sz val="11.0"/>
      <color rgb="FF7C2D12"/>
      <name val="Carlito"/>
    </font>
  </fonts>
  <fills count="11">
    <fill>
      <patternFill patternType="none"/>
    </fill>
    <fill>
      <patternFill patternType="lightGray"/>
    </fill>
    <fill>
      <patternFill patternType="solid">
        <fgColor rgb="FF0F3A63"/>
        <bgColor rgb="FF0F3A63"/>
      </patternFill>
    </fill>
    <fill>
      <patternFill patternType="solid">
        <fgColor rgb="FF123C69"/>
        <bgColor rgb="FF123C69"/>
      </patternFill>
    </fill>
    <fill>
      <patternFill patternType="solid">
        <fgColor rgb="FFEFF6FF"/>
        <bgColor rgb="FFEFF6FF"/>
      </patternFill>
    </fill>
    <fill>
      <patternFill patternType="solid">
        <fgColor rgb="FFFFFFFF"/>
        <bgColor rgb="FFFFFFFF"/>
      </patternFill>
    </fill>
    <fill>
      <patternFill patternType="solid">
        <fgColor rgb="FFE0F2FE"/>
        <bgColor rgb="FFE0F2FE"/>
      </patternFill>
    </fill>
    <fill>
      <patternFill patternType="solid">
        <fgColor rgb="FFECFDF5"/>
        <bgColor rgb="FFECFDF5"/>
      </patternFill>
    </fill>
    <fill>
      <patternFill patternType="solid">
        <fgColor rgb="FF0F766E"/>
        <bgColor rgb="FF0F766E"/>
      </patternFill>
    </fill>
    <fill>
      <patternFill patternType="solid">
        <fgColor rgb="FF0F3C69"/>
        <bgColor rgb="FF0F3C69"/>
      </patternFill>
    </fill>
    <fill>
      <patternFill patternType="solid">
        <fgColor rgb="FFFEF3C7"/>
        <bgColor rgb="FFFEF3C7"/>
      </patternFill>
    </fill>
  </fills>
  <borders count="1">
    <border/>
  </borders>
  <cellStyleXfs count="1">
    <xf borderId="0" fillId="0" fontId="0" numFmtId="0" applyAlignment="1" applyFont="1"/>
  </cellStyleXfs>
  <cellXfs count="30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shrinkToFit="0" vertical="center" wrapText="1"/>
    </xf>
    <xf borderId="0" fillId="0" fontId="2" numFmtId="0" xfId="0" applyAlignment="1" applyFont="1">
      <alignment horizontal="center" shrinkToFit="0" vertical="center" wrapText="1"/>
    </xf>
    <xf borderId="0" fillId="0" fontId="3" numFmtId="0" xfId="0" applyAlignment="1" applyFont="1">
      <alignment horizontal="center" vertical="center"/>
    </xf>
    <xf borderId="0" fillId="3" fontId="4" numFmtId="0" xfId="0" applyAlignment="1" applyFill="1" applyFont="1">
      <alignment horizontal="center" shrinkToFit="0" vertical="center" wrapText="1"/>
    </xf>
    <xf borderId="0" fillId="4" fontId="5" numFmtId="0" xfId="0" applyAlignment="1" applyFill="1" applyFont="1">
      <alignment horizontal="center" shrinkToFit="0" vertical="center" wrapText="1"/>
    </xf>
    <xf borderId="0" fillId="5" fontId="6" numFmtId="0" xfId="0" applyAlignment="1" applyFill="1" applyFont="1">
      <alignment horizontal="center" shrinkToFit="0" vertical="center" wrapText="1"/>
    </xf>
    <xf borderId="0" fillId="5" fontId="6" numFmtId="164" xfId="0" applyAlignment="1" applyFont="1" applyNumberFormat="1">
      <alignment horizontal="center" shrinkToFit="0" vertical="center" wrapText="1"/>
    </xf>
    <xf borderId="0" fillId="5" fontId="7" numFmtId="0" xfId="0" applyAlignment="1" applyFont="1">
      <alignment horizontal="center" shrinkToFit="0" vertical="center" wrapText="1"/>
    </xf>
    <xf borderId="0" fillId="5" fontId="8" numFmtId="0" xfId="0" applyAlignment="1" applyFont="1">
      <alignment horizontal="center" shrinkToFit="0" vertical="center" wrapText="1"/>
    </xf>
    <xf borderId="0" fillId="6" fontId="9" numFmtId="0" xfId="0" applyAlignment="1" applyFill="1" applyFont="1">
      <alignment horizontal="center" vertical="center"/>
    </xf>
    <xf borderId="0" fillId="7" fontId="9" numFmtId="164" xfId="0" applyAlignment="1" applyFill="1" applyFont="1" applyNumberFormat="1">
      <alignment horizontal="center" vertical="center"/>
    </xf>
    <xf borderId="0" fillId="5" fontId="6" numFmtId="10" xfId="0" applyAlignment="1" applyFont="1" applyNumberFormat="1">
      <alignment horizontal="center" shrinkToFit="0" vertical="center" wrapText="1"/>
    </xf>
    <xf borderId="0" fillId="7" fontId="9" numFmtId="0" xfId="0" applyAlignment="1" applyFont="1">
      <alignment horizontal="center" vertical="center"/>
    </xf>
    <xf borderId="0" fillId="8" fontId="10" numFmtId="0" xfId="0" applyAlignment="1" applyFill="1" applyFont="1">
      <alignment horizontal="center" shrinkToFit="0" vertical="center" wrapText="1"/>
    </xf>
    <xf borderId="0" fillId="0" fontId="2" numFmtId="165" xfId="0" applyAlignment="1" applyFont="1" applyNumberFormat="1">
      <alignment horizontal="center" shrinkToFit="0" vertical="center" wrapText="1"/>
    </xf>
    <xf borderId="0" fillId="0" fontId="2" numFmtId="10" xfId="0" applyAlignment="1" applyFont="1" applyNumberFormat="1">
      <alignment horizontal="center" shrinkToFit="0" vertical="center" wrapText="1"/>
    </xf>
    <xf borderId="0" fillId="9" fontId="11" numFmtId="0" xfId="0" applyAlignment="1" applyFill="1" applyFont="1">
      <alignment horizontal="center" shrinkToFit="0" vertical="center" wrapText="1"/>
    </xf>
    <xf borderId="0" fillId="6" fontId="12" numFmtId="0" xfId="0" applyAlignment="1" applyFont="1">
      <alignment horizontal="center" shrinkToFit="0" vertical="center" wrapText="1"/>
    </xf>
    <xf borderId="0" fillId="8" fontId="10" numFmtId="0" xfId="0" applyAlignment="1" applyFont="1">
      <alignment horizontal="center" shrinkToFit="0" vertical="center" wrapText="1"/>
    </xf>
    <xf borderId="0" fillId="0" fontId="2" numFmtId="0" xfId="0" applyAlignment="1" applyFont="1">
      <alignment horizontal="center" shrinkToFit="0" vertical="center" wrapText="1"/>
    </xf>
    <xf borderId="0" fillId="0" fontId="2" numFmtId="166" xfId="0" applyAlignment="1" applyFont="1" applyNumberFormat="1">
      <alignment horizontal="center" shrinkToFit="0" vertical="center" wrapText="1"/>
    </xf>
    <xf borderId="0" fillId="0" fontId="2" numFmtId="164" xfId="0" applyAlignment="1" applyFont="1" applyNumberFormat="1">
      <alignment horizontal="center" shrinkToFit="0" vertical="center" wrapText="1"/>
    </xf>
    <xf borderId="0" fillId="0" fontId="2" numFmtId="10" xfId="0" applyAlignment="1" applyFont="1" applyNumberFormat="1">
      <alignment horizontal="center" shrinkToFit="0" vertical="center" wrapText="1"/>
    </xf>
    <xf borderId="0" fillId="0" fontId="2" numFmtId="167" xfId="0" applyAlignment="1" applyFont="1" applyNumberFormat="1">
      <alignment horizontal="center" shrinkToFit="0" vertical="center" wrapText="1"/>
    </xf>
    <xf borderId="0" fillId="0" fontId="2" numFmtId="2" xfId="0" applyAlignment="1" applyFont="1" applyNumberFormat="1">
      <alignment horizontal="center" shrinkToFit="0" vertical="center" wrapText="1"/>
    </xf>
    <xf borderId="0" fillId="9" fontId="10" numFmtId="0" xfId="0" applyAlignment="1" applyFont="1">
      <alignment horizontal="center" shrinkToFit="0" vertical="center" wrapText="1"/>
    </xf>
    <xf borderId="0" fillId="2" fontId="13" numFmtId="0" xfId="0" applyAlignment="1" applyFont="1">
      <alignment horizontal="center" shrinkToFit="0" vertical="center" wrapText="1"/>
    </xf>
    <xf borderId="0" fillId="8" fontId="10" numFmtId="0" xfId="0" applyAlignment="1" applyFont="1">
      <alignment horizontal="center" vertical="center"/>
    </xf>
    <xf borderId="0" fillId="10" fontId="14" numFmtId="0" xfId="0" applyAlignment="1" applyFill="1" applyFont="1">
      <alignment horizontal="center" shrinkToFit="0" vertical="center" wrapText="1"/>
    </xf>
  </cellXfs>
  <cellStyles count="1">
    <cellStyle xfId="0" name="Normal" builtinId="0"/>
  </cellStyles>
  <dxfs count="4">
    <dxf>
      <font/>
      <fill>
        <patternFill patternType="none"/>
      </fill>
      <border/>
    </dxf>
    <dxf>
      <font/>
      <fill>
        <patternFill patternType="solid">
          <fgColor theme="4"/>
          <bgColor theme="4"/>
        </patternFill>
      </fill>
      <border/>
    </dxf>
    <dxf>
      <font/>
      <fill>
        <patternFill patternType="solid">
          <fgColor rgb="FFC1E4F5"/>
          <bgColor rgb="FFC1E4F5"/>
        </patternFill>
      </fill>
      <border/>
    </dxf>
    <dxf>
      <font/>
      <fill>
        <patternFill patternType="solid">
          <fgColor theme="0"/>
          <bgColor theme="0"/>
        </patternFill>
      </fill>
      <border/>
    </dxf>
  </dxfs>
  <tableStyles count="4">
    <tableStyle count="3" pivot="0" name="Objetivos-style">
      <tableStyleElement dxfId="1" type="headerRow"/>
      <tableStyleElement dxfId="2" type="firstRowStripe"/>
      <tableStyleElement dxfId="3" type="secondRowStripe"/>
    </tableStyle>
    <tableStyle count="3" pivot="0" name="Aportaciones-style">
      <tableStyleElement dxfId="1" type="headerRow"/>
      <tableStyleElement dxfId="2" type="firstRowStripe"/>
      <tableStyleElement dxfId="3" type="secondRowStripe"/>
    </tableStyle>
    <tableStyle count="3" pivot="0" name="Plan mensual-style">
      <tableStyleElement dxfId="1" type="headerRow"/>
      <tableStyleElement dxfId="2" type="firstRowStripe"/>
      <tableStyleElement dxfId="3" type="secondRowStripe"/>
    </tableStyle>
    <tableStyle count="3" pivot="0" name="Escenarios-style">
      <tableStyleElement dxfId="1" type="headerRow"/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7.xml"/><Relationship Id="rId10" Type="http://schemas.openxmlformats.org/officeDocument/2006/relationships/worksheet" Target="worksheets/sheet6.xml"/><Relationship Id="rId13" Type="http://schemas.openxmlformats.org/officeDocument/2006/relationships/worksheet" Target="worksheets/sheet9.xml"/><Relationship Id="rId12" Type="http://schemas.openxmlformats.org/officeDocument/2006/relationships/worksheet" Target="worksheets/sheet8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9" Type="http://schemas.openxmlformats.org/officeDocument/2006/relationships/worksheet" Target="worksheets/sheet5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Relationship Id="rId7" Type="http://schemas.openxmlformats.org/officeDocument/2006/relationships/worksheet" Target="worksheets/sheet3.xml"/><Relationship Id="rId8" Type="http://schemas.openxmlformats.org/officeDocument/2006/relationships/worksheet" Target="worksheets/sheet4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Progreso por objetivo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tx>
            <c:v>Capital objetivo</c:v>
          </c:tx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cat>
            <c:strRef>
              <c:f>Dashboard!$A$15:$A$22</c:f>
            </c:strRef>
          </c:cat>
          <c:val>
            <c:numRef>
              <c:f>Dashboard!$B$15:$B$22</c:f>
              <c:numCache/>
            </c:numRef>
          </c:val>
        </c:ser>
        <c:ser>
          <c:idx val="1"/>
          <c:order val="1"/>
          <c:tx>
            <c:v>Capital actual</c:v>
          </c:tx>
          <c:spPr>
            <a:solidFill>
              <a:schemeClr val="accent2"/>
            </a:solidFill>
            <a:ln cmpd="sng">
              <a:solidFill>
                <a:srgbClr val="000000"/>
              </a:solidFill>
            </a:ln>
          </c:spPr>
          <c:cat>
            <c:strRef>
              <c:f>Dashboard!$A$15:$A$22</c:f>
            </c:strRef>
          </c:cat>
          <c:val>
            <c:numRef>
              <c:f>Dashboard!$C$15:$C$22</c:f>
              <c:numCache/>
            </c:numRef>
          </c:val>
        </c:ser>
        <c:ser>
          <c:idx val="2"/>
          <c:order val="2"/>
          <c:tx>
            <c:v>Progreso %</c:v>
          </c:tx>
          <c:spPr>
            <a:solidFill>
              <a:schemeClr val="accent3"/>
            </a:solidFill>
            <a:ln cmpd="sng">
              <a:solidFill>
                <a:srgbClr val="000000"/>
              </a:solidFill>
            </a:ln>
          </c:spPr>
          <c:cat>
            <c:strRef>
              <c:f>Dashboard!$A$15:$A$22</c:f>
            </c:strRef>
          </c:cat>
          <c:val>
            <c:numRef>
              <c:f>Dashboard!$D$15:$D$22</c:f>
              <c:numCache/>
            </c:numRef>
          </c:val>
        </c:ser>
        <c:axId val="648810220"/>
        <c:axId val="509822760"/>
      </c:barChart>
      <c:catAx>
        <c:axId val="6488102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" sourceLinked="0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509822760"/>
      </c:catAx>
      <c:valAx>
        <c:axId val="509822760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" sourceLinked="0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648810220"/>
      </c:valAx>
    </c:plotArea>
    <c:legend>
      <c:legendPos val="b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2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Aportaciones previstas vs reales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tx>
            <c:v>Año</c:v>
          </c:tx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cat>
            <c:strRef>
              <c:f>'Plan mensual'!$A$5:$A$16</c:f>
            </c:strRef>
          </c:cat>
          <c:val>
            <c:numRef>
              <c:f>'Plan mensual'!$B$5:$B$16</c:f>
              <c:numCache/>
            </c:numRef>
          </c:val>
        </c:ser>
        <c:ser>
          <c:idx val="1"/>
          <c:order val="1"/>
          <c:tx>
            <c:v>Objetivo</c:v>
          </c:tx>
          <c:spPr>
            <a:solidFill>
              <a:schemeClr val="accent2"/>
            </a:solidFill>
            <a:ln cmpd="sng">
              <a:solidFill>
                <a:srgbClr val="000000"/>
              </a:solidFill>
            </a:ln>
          </c:spPr>
          <c:cat>
            <c:strRef>
              <c:f>'Plan mensual'!$A$5:$A$16</c:f>
            </c:strRef>
          </c:cat>
          <c:val>
            <c:numRef>
              <c:f>'Plan mensual'!$C$5:$C$16</c:f>
              <c:numCache/>
            </c:numRef>
          </c:val>
        </c:ser>
        <c:ser>
          <c:idx val="2"/>
          <c:order val="2"/>
          <c:tx>
            <c:v>Aportación prevista</c:v>
          </c:tx>
          <c:spPr>
            <a:solidFill>
              <a:schemeClr val="accent3"/>
            </a:solidFill>
            <a:ln cmpd="sng">
              <a:solidFill>
                <a:srgbClr val="000000"/>
              </a:solidFill>
            </a:ln>
          </c:spPr>
          <c:cat>
            <c:strRef>
              <c:f>'Plan mensual'!$A$5:$A$16</c:f>
            </c:strRef>
          </c:cat>
          <c:val>
            <c:numRef>
              <c:f>'Plan mensual'!$D$5:$D$16</c:f>
              <c:numCache/>
            </c:numRef>
          </c:val>
        </c:ser>
        <c:ser>
          <c:idx val="3"/>
          <c:order val="3"/>
          <c:tx>
            <c:v>Aportación real</c:v>
          </c:tx>
          <c:spPr>
            <a:solidFill>
              <a:schemeClr val="accent4"/>
            </a:solidFill>
            <a:ln cmpd="sng">
              <a:solidFill>
                <a:srgbClr val="000000"/>
              </a:solidFill>
            </a:ln>
          </c:spPr>
          <c:cat>
            <c:strRef>
              <c:f>'Plan mensual'!$A$5:$A$16</c:f>
            </c:strRef>
          </c:cat>
          <c:val>
            <c:numRef>
              <c:f>'Plan mensual'!$E$5:$E$16</c:f>
              <c:numCache/>
            </c:numRef>
          </c:val>
        </c:ser>
        <c:ser>
          <c:idx val="4"/>
          <c:order val="4"/>
          <c:tx>
            <c:v>Diferencia</c:v>
          </c:tx>
          <c:spPr>
            <a:solidFill>
              <a:schemeClr val="accent5"/>
            </a:solidFill>
            <a:ln cmpd="sng">
              <a:solidFill>
                <a:srgbClr val="000000"/>
              </a:solidFill>
            </a:ln>
          </c:spPr>
          <c:cat>
            <c:strRef>
              <c:f>'Plan mensual'!$A$5:$A$16</c:f>
            </c:strRef>
          </c:cat>
          <c:val>
            <c:numRef>
              <c:f>'Plan mensual'!$F$5:$F$16</c:f>
              <c:numCache/>
            </c:numRef>
          </c:val>
        </c:ser>
        <c:ser>
          <c:idx val="5"/>
          <c:order val="5"/>
          <c:cat>
            <c:strRef>
              <c:f>'Plan mensual'!$A$5:$A$16</c:f>
            </c:strRef>
          </c:cat>
          <c:val>
            <c:numRef>
              <c:f>'Plan mensual'!$G$5:$G$16</c:f>
              <c:numCache/>
            </c:numRef>
          </c:val>
        </c:ser>
        <c:axId val="501263372"/>
        <c:axId val="875347063"/>
      </c:barChart>
      <c:catAx>
        <c:axId val="5012633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" sourceLinked="0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875347063"/>
      </c:catAx>
      <c:valAx>
        <c:axId val="875347063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" sourceLinked="0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501263372"/>
      </c:valAx>
    </c:plotArea>
    <c:legend>
      <c:legendPos val="b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4</xdr:col>
      <xdr:colOff>238125</xdr:colOff>
      <xdr:row>12</xdr:row>
      <xdr:rowOff>95250</xdr:rowOff>
    </xdr:from>
    <xdr:ext cx="5229225" cy="2800350"/>
    <xdr:graphicFrame>
      <xdr:nvGraphicFramePr>
        <xdr:cNvPr id="1" name="Chart 1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8</xdr:col>
      <xdr:colOff>209550</xdr:colOff>
      <xdr:row>12</xdr:row>
      <xdr:rowOff>95250</xdr:rowOff>
    </xdr:from>
    <xdr:ext cx="6248400" cy="2800350"/>
    <xdr:graphicFrame>
      <xdr:nvGraphicFramePr>
        <xdr:cNvPr id="2" name="Chart 2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2"/>
        </a:graphicData>
      </a:graphic>
    </xdr:graphicFrame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ables/table1.xml><?xml version="1.0" encoding="utf-8"?>
<table xmlns="http://schemas.openxmlformats.org/spreadsheetml/2006/main" ref="A4:J54" displayName="Table_1" name="Table_1" id="1">
  <tableColumns count="10">
    <tableColumn name="Objetivo" id="1"/>
    <tableColumn name="Tipo de objetivo" id="2"/>
    <tableColumn name="Fecha objetivo" id="3"/>
    <tableColumn name="Capital objetivo" id="4"/>
    <tableColumn name="Capital actual" id="5"/>
    <tableColumn name="Cantidad pendiente" id="6"/>
    <tableColumn name="Progreso %" id="7"/>
    <tableColumn name="Prioridad" id="8"/>
    <tableColumn name="Estado" id="9"/>
    <tableColumn name="Notas" id="10"/>
  </tableColumns>
  <tableStyleInfo name="Objetivos-style" showColumnStripes="0" showFirstColumn="1" showLastColumn="1" showRowStripes="1"/>
</table>
</file>

<file path=xl/tables/table2.xml><?xml version="1.0" encoding="utf-8"?>
<table xmlns="http://schemas.openxmlformats.org/spreadsheetml/2006/main" ref="A4:H104" displayName="Table_2" name="Table_2" id="2">
  <tableColumns count="8">
    <tableColumn name="Fecha" id="1"/>
    <tableColumn name="Objetivo" id="2"/>
    <tableColumn name="Tipo de objetivo" id="3"/>
    <tableColumn name="Importe aportado" id="4"/>
    <tableColumn name="Método" id="5"/>
    <tableColumn name="Mes" id="6"/>
    <tableColumn name="Año" id="7"/>
    <tableColumn name="Notas" id="8"/>
  </tableColumns>
  <tableStyleInfo name="Aportaciones-style" showColumnStripes="0" showFirstColumn="1" showLastColumn="1" showRowStripes="1"/>
</table>
</file>

<file path=xl/tables/table3.xml><?xml version="1.0" encoding="utf-8"?>
<table xmlns="http://schemas.openxmlformats.org/spreadsheetml/2006/main" ref="A4:G64" displayName="Table_3" name="Table_3" id="3">
  <tableColumns count="7">
    <tableColumn name="Mes" id="1"/>
    <tableColumn name="Año" id="2"/>
    <tableColumn name="Objetivo" id="3"/>
    <tableColumn name="Aportación prevista" id="4"/>
    <tableColumn name="Aportación real" id="5"/>
    <tableColumn name="Diferencia" id="6"/>
    <tableColumn name="Cumplimiento %" id="7"/>
  </tableColumns>
  <tableStyleInfo name="Plan mensual-style" showColumnStripes="0" showFirstColumn="1" showLastColumn="1" showRowStripes="1"/>
</table>
</file>

<file path=xl/tables/table4.xml><?xml version="1.0" encoding="utf-8"?>
<table xmlns="http://schemas.openxmlformats.org/spreadsheetml/2006/main" ref="A4:H14" displayName="Table_4" name="Table_4" id="4">
  <tableColumns count="8">
    <tableColumn name="Objetivo" id="1"/>
    <tableColumn name="Capital objetivo" id="2"/>
    <tableColumn name="Capital actual" id="3"/>
    <tableColumn name="Cantidad pendiente" id="4"/>
    <tableColumn name="Aportación mensual" id="5"/>
    <tableColumn name="Meses estimados" id="6"/>
    <tableColumn name="Años estimados" id="7"/>
    <tableColumn name="Notas" id="8"/>
  </tableColumns>
  <tableStyleInfo name="Escenarios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Carlito"/>
        <a:ea typeface="Carlito"/>
        <a:cs typeface="Carlito"/>
      </a:majorFont>
      <a:minorFont>
        <a:latin typeface="Carlito"/>
        <a:ea typeface="Carlito"/>
        <a:cs typeface="Carlito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Relationship Id="rId3" Type="http://schemas.openxmlformats.org/officeDocument/2006/relationships/table" Target="../tables/table1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Relationship Id="rId3" Type="http://schemas.openxmlformats.org/officeDocument/2006/relationships/table" Target="../tables/table2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Relationship Id="rId3" Type="http://schemas.openxmlformats.org/officeDocument/2006/relationships/table" Target="../tables/table3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Relationship Id="rId3" Type="http://schemas.openxmlformats.org/officeDocument/2006/relationships/table" Target="../tables/table4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6.63"/>
    <col customWidth="1" min="2" max="2" width="16.13"/>
    <col customWidth="1" min="3" max="3" width="20.75"/>
    <col customWidth="1" min="4" max="4" width="11.75"/>
    <col customWidth="1" min="5" max="5" width="17.75"/>
    <col customWidth="1" min="6" max="6" width="16.0"/>
    <col customWidth="1" min="7" max="7" width="22.38"/>
    <col customWidth="1" min="8" max="14" width="16.0"/>
    <col customWidth="1" min="15" max="26" width="8.63"/>
  </cols>
  <sheetData>
    <row r="1" ht="27.75" customHeight="1">
      <c r="A1" s="1" t="s">
        <v>0</v>
      </c>
      <c r="K1" s="2"/>
      <c r="L1" s="2"/>
      <c r="M1" s="2"/>
      <c r="N1" s="2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ht="27.75" customHeight="1">
      <c r="A2" s="4" t="s">
        <v>1</v>
      </c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>
      <c r="A4" s="5" t="s">
        <v>2</v>
      </c>
      <c r="C4" s="5" t="s">
        <v>3</v>
      </c>
      <c r="E4" s="5" t="s">
        <v>4</v>
      </c>
      <c r="G4" s="5" t="s">
        <v>5</v>
      </c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>
      <c r="A5" s="6">
        <f>COUNTA(Objetivos!A5:A54)</f>
        <v>5</v>
      </c>
      <c r="C5" s="7">
        <f>SUM(Objetivos!D5:D54)</f>
        <v>568000</v>
      </c>
      <c r="E5" s="7">
        <f>SUM(Objetivos!E5:E54)</f>
        <v>28700</v>
      </c>
      <c r="G5" s="7">
        <f>SUM(Objetivos!F5:F54)</f>
        <v>539300</v>
      </c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>
      <c r="A6" s="8" t="s">
        <v>6</v>
      </c>
      <c r="C6" s="9" t="s">
        <v>7</v>
      </c>
      <c r="E6" s="9" t="s">
        <v>8</v>
      </c>
      <c r="G6" s="9" t="s">
        <v>9</v>
      </c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>
      <c r="A7" s="10"/>
      <c r="B7" s="11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>
      <c r="A8" s="5" t="s">
        <v>10</v>
      </c>
      <c r="C8" s="5" t="s">
        <v>11</v>
      </c>
      <c r="E8" s="5" t="s">
        <v>12</v>
      </c>
      <c r="G8" s="5" t="s">
        <v>13</v>
      </c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>
      <c r="A9" s="12">
        <f>AVERAGE(Objetivos!G5:G54)</f>
        <v>0.186</v>
      </c>
      <c r="C9" s="7">
        <f>SUM('Plan mensual'!D5:D64)</f>
        <v>6000</v>
      </c>
      <c r="E9" s="6">
        <f>COUNTIF(Objetivos!H5:H54,"Alta")</f>
        <v>2</v>
      </c>
      <c r="G9" s="6" t="str">
        <f t="array" ref="G9">INDEX(Objetivos!A5:A54,MATCH("Alta",Objetivos!H5:H54,0))</f>
        <v>Fondo de emergencia</v>
      </c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>
      <c r="A10" s="8" t="s">
        <v>14</v>
      </c>
      <c r="C10" s="9" t="s">
        <v>15</v>
      </c>
      <c r="E10" s="9" t="s">
        <v>16</v>
      </c>
      <c r="G10" s="9" t="s">
        <v>17</v>
      </c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>
      <c r="A11" s="10"/>
      <c r="B11" s="1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>
      <c r="A13" s="14" t="s">
        <v>18</v>
      </c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>
      <c r="A14" s="5" t="str">
        <f>Objetivos!A4</f>
        <v>Objetivo</v>
      </c>
      <c r="B14" s="5" t="str">
        <f>Objetivos!D4</f>
        <v>Capital objetivo</v>
      </c>
      <c r="C14" s="5" t="str">
        <f>Objetivos!E4</f>
        <v>Capital actual</v>
      </c>
      <c r="D14" s="5" t="str">
        <f>Objetivos!G4</f>
        <v>Progreso %</v>
      </c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>
      <c r="A15" s="2" t="str">
        <f>Objetivos!A5</f>
        <v>Fondo de emergencia</v>
      </c>
      <c r="B15" s="15">
        <f>Objetivos!D5</f>
        <v>6000</v>
      </c>
      <c r="C15" s="15">
        <f>Objetivos!E5</f>
        <v>2500</v>
      </c>
      <c r="D15" s="16">
        <f>Objetivos!G5</f>
        <v>0.4166666667</v>
      </c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>
      <c r="A16" s="2" t="str">
        <f>Objetivos!A6</f>
        <v>Inversión mensual</v>
      </c>
      <c r="B16" s="15">
        <f>Objetivos!D6</f>
        <v>12000</v>
      </c>
      <c r="C16" s="15">
        <f>Objetivos!E6</f>
        <v>2200</v>
      </c>
      <c r="D16" s="16">
        <f>Objetivos!G6</f>
        <v>0.1833333333</v>
      </c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>
      <c r="A17" s="2" t="str">
        <f>Objetivos!A7</f>
        <v>Independencia financiera</v>
      </c>
      <c r="B17" s="15">
        <f>Objetivos!D7</f>
        <v>500000</v>
      </c>
      <c r="C17" s="15">
        <f>Objetivos!E7</f>
        <v>15000</v>
      </c>
      <c r="D17" s="16">
        <f>Objetivos!G7</f>
        <v>0.03</v>
      </c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>
      <c r="A18" s="2" t="str">
        <f>Objetivos!A8</f>
        <v>Ahorro vivienda</v>
      </c>
      <c r="B18" s="15">
        <f>Objetivos!D8</f>
        <v>40000</v>
      </c>
      <c r="C18" s="15">
        <f>Objetivos!E8</f>
        <v>8000</v>
      </c>
      <c r="D18" s="16">
        <f>Objetivos!G8</f>
        <v>0.2</v>
      </c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>
      <c r="A19" s="2" t="str">
        <f>Objetivos!A9</f>
        <v>Amortizar deuda</v>
      </c>
      <c r="B19" s="15">
        <f>Objetivos!D9</f>
        <v>10000</v>
      </c>
      <c r="C19" s="15">
        <f>Objetivos!E9</f>
        <v>1000</v>
      </c>
      <c r="D19" s="16">
        <f>Objetivos!G9</f>
        <v>0.1</v>
      </c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>
      <c r="A20" s="2" t="str">
        <f>Objetivos!A10</f>
        <v/>
      </c>
      <c r="B20" s="15" t="str">
        <f>Objetivos!D10</f>
        <v/>
      </c>
      <c r="C20" s="15" t="str">
        <f>Objetivos!E10</f>
        <v/>
      </c>
      <c r="D20" s="16" t="str">
        <f>Objetivos!G10</f>
        <v/>
      </c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ht="15.75" customHeight="1">
      <c r="A21" s="2" t="str">
        <f>Objetivos!A11</f>
        <v/>
      </c>
      <c r="B21" s="15" t="str">
        <f>Objetivos!D11</f>
        <v/>
      </c>
      <c r="C21" s="15" t="str">
        <f>Objetivos!E11</f>
        <v/>
      </c>
      <c r="D21" s="16" t="str">
        <f>Objetivos!G11</f>
        <v/>
      </c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ht="15.75" customHeight="1">
      <c r="A22" s="2" t="str">
        <f>Objetivos!A12</f>
        <v/>
      </c>
      <c r="B22" s="15" t="str">
        <f>Objetivos!D12</f>
        <v/>
      </c>
      <c r="C22" s="15" t="str">
        <f>Objetivos!E12</f>
        <v/>
      </c>
      <c r="D22" s="16" t="str">
        <f>Objetivos!G12</f>
        <v/>
      </c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ht="15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ht="15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ht="15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ht="15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ht="15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ht="15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ht="15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ht="15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ht="15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ht="15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ht="15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ht="15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ht="15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ht="15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ht="15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ht="15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ht="15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ht="15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ht="15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ht="15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ht="15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mergeCells count="27">
    <mergeCell ref="A1:J1"/>
    <mergeCell ref="A2:J2"/>
    <mergeCell ref="A4:B4"/>
    <mergeCell ref="C4:D4"/>
    <mergeCell ref="E4:F4"/>
    <mergeCell ref="G4:H4"/>
    <mergeCell ref="A5:B5"/>
    <mergeCell ref="G5:H5"/>
    <mergeCell ref="C8:D8"/>
    <mergeCell ref="E8:F8"/>
    <mergeCell ref="C5:D5"/>
    <mergeCell ref="E5:F5"/>
    <mergeCell ref="A6:B6"/>
    <mergeCell ref="C6:D6"/>
    <mergeCell ref="E6:F6"/>
    <mergeCell ref="G6:H6"/>
    <mergeCell ref="G8:H8"/>
    <mergeCell ref="E10:F10"/>
    <mergeCell ref="G10:H10"/>
    <mergeCell ref="A8:B8"/>
    <mergeCell ref="A9:B9"/>
    <mergeCell ref="C9:D9"/>
    <mergeCell ref="E9:F9"/>
    <mergeCell ref="G9:H9"/>
    <mergeCell ref="A10:B10"/>
    <mergeCell ref="C10:D10"/>
    <mergeCell ref="A13:D13"/>
  </mergeCell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3.88"/>
    <col customWidth="1" min="2" max="2" width="24.38"/>
    <col customWidth="1" min="3" max="3" width="14.5"/>
    <col customWidth="1" min="4" max="4" width="15.5"/>
    <col customWidth="1" min="5" max="5" width="13.75"/>
    <col customWidth="1" min="6" max="6" width="18.75"/>
    <col customWidth="1" min="7" max="7" width="11.75"/>
    <col customWidth="1" min="8" max="8" width="10.88"/>
    <col customWidth="1" min="9" max="10" width="15.75"/>
    <col customWidth="1" min="11" max="21" width="8.63"/>
  </cols>
  <sheetData>
    <row r="1" ht="27.75" customHeight="1">
      <c r="A1" s="17" t="s">
        <v>19</v>
      </c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ht="24.0" customHeight="1">
      <c r="A2" s="18" t="s">
        <v>20</v>
      </c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4">
      <c r="A4" s="19" t="s">
        <v>21</v>
      </c>
      <c r="B4" s="19" t="s">
        <v>22</v>
      </c>
      <c r="C4" s="19" t="s">
        <v>23</v>
      </c>
      <c r="D4" s="19" t="s">
        <v>24</v>
      </c>
      <c r="E4" s="19" t="s">
        <v>25</v>
      </c>
      <c r="F4" s="19" t="s">
        <v>5</v>
      </c>
      <c r="G4" s="19" t="s">
        <v>26</v>
      </c>
      <c r="H4" s="19" t="s">
        <v>27</v>
      </c>
      <c r="I4" s="19" t="s">
        <v>28</v>
      </c>
      <c r="J4" s="19" t="s">
        <v>29</v>
      </c>
      <c r="K4" s="3"/>
      <c r="L4" s="3"/>
      <c r="M4" s="3"/>
      <c r="N4" s="3"/>
      <c r="O4" s="3"/>
      <c r="P4" s="3"/>
      <c r="Q4" s="3"/>
      <c r="R4" s="3"/>
      <c r="S4" s="3"/>
      <c r="T4" s="3"/>
      <c r="U4" s="3"/>
    </row>
    <row r="5">
      <c r="A5" s="20" t="s">
        <v>30</v>
      </c>
      <c r="B5" s="20" t="s">
        <v>30</v>
      </c>
      <c r="C5" s="21">
        <v>46387.0</v>
      </c>
      <c r="D5" s="22">
        <v>6000.0</v>
      </c>
      <c r="E5" s="22">
        <v>2500.0</v>
      </c>
      <c r="F5" s="22">
        <f t="shared" ref="F5:F9" si="1">MAX(D5-E5,0)</f>
        <v>3500</v>
      </c>
      <c r="G5" s="23">
        <f t="shared" ref="G5:G9" si="2">IFERROR(E5/D5,0)</f>
        <v>0.4166666667</v>
      </c>
      <c r="H5" s="20" t="s">
        <v>31</v>
      </c>
      <c r="I5" s="20" t="s">
        <v>32</v>
      </c>
      <c r="J5" s="20" t="s">
        <v>33</v>
      </c>
      <c r="K5" s="3"/>
      <c r="L5" s="3"/>
      <c r="M5" s="3"/>
      <c r="N5" s="3"/>
      <c r="O5" s="3"/>
      <c r="P5" s="3"/>
      <c r="Q5" s="3"/>
      <c r="R5" s="3"/>
      <c r="S5" s="3"/>
      <c r="T5" s="3"/>
      <c r="U5" s="3"/>
    </row>
    <row r="6">
      <c r="A6" s="20" t="s">
        <v>34</v>
      </c>
      <c r="B6" s="20" t="s">
        <v>35</v>
      </c>
      <c r="C6" s="21">
        <v>46752.0</v>
      </c>
      <c r="D6" s="22">
        <v>12000.0</v>
      </c>
      <c r="E6" s="22">
        <v>2200.0</v>
      </c>
      <c r="F6" s="22">
        <f t="shared" si="1"/>
        <v>9800</v>
      </c>
      <c r="G6" s="23">
        <f t="shared" si="2"/>
        <v>0.1833333333</v>
      </c>
      <c r="H6" s="20" t="s">
        <v>31</v>
      </c>
      <c r="I6" s="20" t="s">
        <v>32</v>
      </c>
      <c r="J6" s="20" t="s">
        <v>33</v>
      </c>
      <c r="K6" s="3"/>
      <c r="L6" s="3"/>
      <c r="M6" s="3"/>
      <c r="N6" s="3"/>
      <c r="O6" s="3"/>
      <c r="P6" s="3"/>
      <c r="Q6" s="3"/>
      <c r="R6" s="3"/>
      <c r="S6" s="3"/>
      <c r="T6" s="3"/>
      <c r="U6" s="3"/>
    </row>
    <row r="7">
      <c r="A7" s="20" t="s">
        <v>36</v>
      </c>
      <c r="B7" s="20" t="s">
        <v>36</v>
      </c>
      <c r="C7" s="21">
        <v>53327.0</v>
      </c>
      <c r="D7" s="22">
        <v>500000.0</v>
      </c>
      <c r="E7" s="22">
        <v>15000.0</v>
      </c>
      <c r="F7" s="22">
        <f t="shared" si="1"/>
        <v>485000</v>
      </c>
      <c r="G7" s="23">
        <f t="shared" si="2"/>
        <v>0.03</v>
      </c>
      <c r="H7" s="20" t="s">
        <v>37</v>
      </c>
      <c r="I7" s="20" t="s">
        <v>32</v>
      </c>
      <c r="J7" s="20" t="s">
        <v>33</v>
      </c>
      <c r="K7" s="3"/>
      <c r="L7" s="3"/>
      <c r="M7" s="3"/>
      <c r="N7" s="3"/>
      <c r="O7" s="3"/>
      <c r="P7" s="3"/>
      <c r="Q7" s="3"/>
      <c r="R7" s="3"/>
      <c r="S7" s="3"/>
      <c r="T7" s="3"/>
      <c r="U7" s="3"/>
    </row>
    <row r="8">
      <c r="A8" s="20" t="s">
        <v>38</v>
      </c>
      <c r="B8" s="20" t="s">
        <v>38</v>
      </c>
      <c r="C8" s="21">
        <v>47848.0</v>
      </c>
      <c r="D8" s="22">
        <v>40000.0</v>
      </c>
      <c r="E8" s="22">
        <v>8000.0</v>
      </c>
      <c r="F8" s="22">
        <f t="shared" si="1"/>
        <v>32000</v>
      </c>
      <c r="G8" s="23">
        <f t="shared" si="2"/>
        <v>0.2</v>
      </c>
      <c r="H8" s="20" t="s">
        <v>37</v>
      </c>
      <c r="I8" s="20" t="s">
        <v>32</v>
      </c>
      <c r="J8" s="20" t="s">
        <v>33</v>
      </c>
      <c r="K8" s="3"/>
      <c r="L8" s="3"/>
      <c r="M8" s="3"/>
      <c r="N8" s="3"/>
      <c r="O8" s="3"/>
      <c r="P8" s="3"/>
      <c r="Q8" s="3"/>
      <c r="R8" s="3"/>
      <c r="S8" s="3"/>
      <c r="T8" s="3"/>
      <c r="U8" s="3"/>
    </row>
    <row r="9">
      <c r="A9" s="20" t="s">
        <v>39</v>
      </c>
      <c r="B9" s="20" t="s">
        <v>39</v>
      </c>
      <c r="C9" s="21">
        <v>47118.0</v>
      </c>
      <c r="D9" s="22">
        <v>10000.0</v>
      </c>
      <c r="E9" s="22">
        <v>1000.0</v>
      </c>
      <c r="F9" s="22">
        <f t="shared" si="1"/>
        <v>9000</v>
      </c>
      <c r="G9" s="23">
        <f t="shared" si="2"/>
        <v>0.1</v>
      </c>
      <c r="H9" s="20" t="s">
        <v>40</v>
      </c>
      <c r="I9" s="20" t="s">
        <v>32</v>
      </c>
      <c r="J9" s="20" t="s">
        <v>33</v>
      </c>
      <c r="K9" s="3"/>
      <c r="L9" s="3"/>
      <c r="M9" s="3"/>
      <c r="N9" s="3"/>
      <c r="O9" s="3"/>
      <c r="P9" s="3"/>
      <c r="Q9" s="3"/>
      <c r="R9" s="3"/>
      <c r="S9" s="3"/>
      <c r="T9" s="3"/>
      <c r="U9" s="3"/>
    </row>
    <row r="10">
      <c r="A10" s="20"/>
      <c r="B10" s="20"/>
      <c r="C10" s="21"/>
      <c r="D10" s="22"/>
      <c r="E10" s="22"/>
      <c r="F10" s="22">
        <f t="shared" ref="F10:F54" si="3">IFERROR(MAX(D10-E10,0),"")</f>
        <v>0</v>
      </c>
      <c r="G10" s="23" t="str">
        <f t="shared" ref="G10:G54" si="4">IFERROR(E10/D10,"")</f>
        <v/>
      </c>
      <c r="H10" s="20"/>
      <c r="I10" s="20"/>
      <c r="J10" s="20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</row>
    <row r="11">
      <c r="A11" s="20"/>
      <c r="B11" s="20"/>
      <c r="C11" s="21"/>
      <c r="D11" s="22"/>
      <c r="E11" s="22"/>
      <c r="F11" s="22">
        <f t="shared" si="3"/>
        <v>0</v>
      </c>
      <c r="G11" s="23" t="str">
        <f t="shared" si="4"/>
        <v/>
      </c>
      <c r="H11" s="20"/>
      <c r="I11" s="20"/>
      <c r="J11" s="20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</row>
    <row r="12">
      <c r="A12" s="20"/>
      <c r="B12" s="20"/>
      <c r="C12" s="21"/>
      <c r="D12" s="22"/>
      <c r="E12" s="22"/>
      <c r="F12" s="22">
        <f t="shared" si="3"/>
        <v>0</v>
      </c>
      <c r="G12" s="23" t="str">
        <f t="shared" si="4"/>
        <v/>
      </c>
      <c r="H12" s="20"/>
      <c r="I12" s="20"/>
      <c r="J12" s="20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</row>
    <row r="13">
      <c r="A13" s="20"/>
      <c r="B13" s="20"/>
      <c r="C13" s="21"/>
      <c r="D13" s="22"/>
      <c r="E13" s="22"/>
      <c r="F13" s="22">
        <f t="shared" si="3"/>
        <v>0</v>
      </c>
      <c r="G13" s="23" t="str">
        <f t="shared" si="4"/>
        <v/>
      </c>
      <c r="H13" s="20"/>
      <c r="I13" s="20"/>
      <c r="J13" s="20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</row>
    <row r="14">
      <c r="A14" s="20"/>
      <c r="B14" s="20"/>
      <c r="C14" s="21"/>
      <c r="D14" s="22"/>
      <c r="E14" s="22"/>
      <c r="F14" s="22">
        <f t="shared" si="3"/>
        <v>0</v>
      </c>
      <c r="G14" s="23" t="str">
        <f t="shared" si="4"/>
        <v/>
      </c>
      <c r="H14" s="20"/>
      <c r="I14" s="20"/>
      <c r="J14" s="20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</row>
    <row r="15">
      <c r="A15" s="20"/>
      <c r="B15" s="20"/>
      <c r="C15" s="21"/>
      <c r="D15" s="22"/>
      <c r="E15" s="22"/>
      <c r="F15" s="22">
        <f t="shared" si="3"/>
        <v>0</v>
      </c>
      <c r="G15" s="23" t="str">
        <f t="shared" si="4"/>
        <v/>
      </c>
      <c r="H15" s="20"/>
      <c r="I15" s="20"/>
      <c r="J15" s="20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</row>
    <row r="16">
      <c r="A16" s="20"/>
      <c r="B16" s="20"/>
      <c r="C16" s="21"/>
      <c r="D16" s="22"/>
      <c r="E16" s="22"/>
      <c r="F16" s="22">
        <f t="shared" si="3"/>
        <v>0</v>
      </c>
      <c r="G16" s="23" t="str">
        <f t="shared" si="4"/>
        <v/>
      </c>
      <c r="H16" s="20"/>
      <c r="I16" s="20"/>
      <c r="J16" s="20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</row>
    <row r="17">
      <c r="A17" s="20"/>
      <c r="B17" s="20"/>
      <c r="C17" s="21"/>
      <c r="D17" s="22"/>
      <c r="E17" s="22"/>
      <c r="F17" s="22">
        <f t="shared" si="3"/>
        <v>0</v>
      </c>
      <c r="G17" s="23" t="str">
        <f t="shared" si="4"/>
        <v/>
      </c>
      <c r="H17" s="20"/>
      <c r="I17" s="20"/>
      <c r="J17" s="20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</row>
    <row r="18">
      <c r="A18" s="20"/>
      <c r="B18" s="20"/>
      <c r="C18" s="21"/>
      <c r="D18" s="22"/>
      <c r="E18" s="22"/>
      <c r="F18" s="22">
        <f t="shared" si="3"/>
        <v>0</v>
      </c>
      <c r="G18" s="23" t="str">
        <f t="shared" si="4"/>
        <v/>
      </c>
      <c r="H18" s="20"/>
      <c r="I18" s="20"/>
      <c r="J18" s="20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</row>
    <row r="19">
      <c r="A19" s="20"/>
      <c r="B19" s="20"/>
      <c r="C19" s="21"/>
      <c r="D19" s="22"/>
      <c r="E19" s="22"/>
      <c r="F19" s="22">
        <f t="shared" si="3"/>
        <v>0</v>
      </c>
      <c r="G19" s="23" t="str">
        <f t="shared" si="4"/>
        <v/>
      </c>
      <c r="H19" s="20"/>
      <c r="I19" s="20"/>
      <c r="J19" s="20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</row>
    <row r="20">
      <c r="A20" s="20"/>
      <c r="B20" s="20"/>
      <c r="C20" s="21"/>
      <c r="D20" s="22"/>
      <c r="E20" s="22"/>
      <c r="F20" s="22">
        <f t="shared" si="3"/>
        <v>0</v>
      </c>
      <c r="G20" s="23" t="str">
        <f t="shared" si="4"/>
        <v/>
      </c>
      <c r="H20" s="20"/>
      <c r="I20" s="20"/>
      <c r="J20" s="20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</row>
    <row r="21" ht="15.75" customHeight="1">
      <c r="A21" s="20"/>
      <c r="B21" s="20"/>
      <c r="C21" s="21"/>
      <c r="D21" s="22"/>
      <c r="E21" s="22"/>
      <c r="F21" s="22">
        <f t="shared" si="3"/>
        <v>0</v>
      </c>
      <c r="G21" s="23" t="str">
        <f t="shared" si="4"/>
        <v/>
      </c>
      <c r="H21" s="20"/>
      <c r="I21" s="20"/>
      <c r="J21" s="20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</row>
    <row r="22" ht="15.75" customHeight="1">
      <c r="A22" s="20"/>
      <c r="B22" s="20"/>
      <c r="C22" s="21"/>
      <c r="D22" s="22"/>
      <c r="E22" s="22"/>
      <c r="F22" s="22">
        <f t="shared" si="3"/>
        <v>0</v>
      </c>
      <c r="G22" s="23" t="str">
        <f t="shared" si="4"/>
        <v/>
      </c>
      <c r="H22" s="20"/>
      <c r="I22" s="20"/>
      <c r="J22" s="20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</row>
    <row r="23" ht="15.75" customHeight="1">
      <c r="A23" s="20"/>
      <c r="B23" s="20"/>
      <c r="C23" s="21"/>
      <c r="D23" s="22"/>
      <c r="E23" s="22"/>
      <c r="F23" s="22">
        <f t="shared" si="3"/>
        <v>0</v>
      </c>
      <c r="G23" s="23" t="str">
        <f t="shared" si="4"/>
        <v/>
      </c>
      <c r="H23" s="20"/>
      <c r="I23" s="20"/>
      <c r="J23" s="20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</row>
    <row r="24" ht="15.75" customHeight="1">
      <c r="A24" s="20"/>
      <c r="B24" s="20"/>
      <c r="C24" s="21"/>
      <c r="D24" s="22"/>
      <c r="E24" s="22"/>
      <c r="F24" s="22">
        <f t="shared" si="3"/>
        <v>0</v>
      </c>
      <c r="G24" s="23" t="str">
        <f t="shared" si="4"/>
        <v/>
      </c>
      <c r="H24" s="20"/>
      <c r="I24" s="20"/>
      <c r="J24" s="20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</row>
    <row r="25" ht="15.75" customHeight="1">
      <c r="A25" s="20"/>
      <c r="B25" s="20"/>
      <c r="C25" s="21"/>
      <c r="D25" s="22"/>
      <c r="E25" s="22"/>
      <c r="F25" s="22">
        <f t="shared" si="3"/>
        <v>0</v>
      </c>
      <c r="G25" s="23" t="str">
        <f t="shared" si="4"/>
        <v/>
      </c>
      <c r="H25" s="20"/>
      <c r="I25" s="20"/>
      <c r="J25" s="20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</row>
    <row r="26" ht="15.75" customHeight="1">
      <c r="A26" s="20"/>
      <c r="B26" s="20"/>
      <c r="C26" s="21"/>
      <c r="D26" s="22"/>
      <c r="E26" s="22"/>
      <c r="F26" s="22">
        <f t="shared" si="3"/>
        <v>0</v>
      </c>
      <c r="G26" s="23" t="str">
        <f t="shared" si="4"/>
        <v/>
      </c>
      <c r="H26" s="20"/>
      <c r="I26" s="20"/>
      <c r="J26" s="20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</row>
    <row r="27" ht="15.75" customHeight="1">
      <c r="A27" s="20"/>
      <c r="B27" s="20"/>
      <c r="C27" s="21"/>
      <c r="D27" s="22"/>
      <c r="E27" s="22"/>
      <c r="F27" s="22">
        <f t="shared" si="3"/>
        <v>0</v>
      </c>
      <c r="G27" s="23" t="str">
        <f t="shared" si="4"/>
        <v/>
      </c>
      <c r="H27" s="20"/>
      <c r="I27" s="20"/>
      <c r="J27" s="20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</row>
    <row r="28" ht="15.75" customHeight="1">
      <c r="A28" s="20"/>
      <c r="B28" s="20"/>
      <c r="C28" s="21"/>
      <c r="D28" s="22"/>
      <c r="E28" s="22"/>
      <c r="F28" s="22">
        <f t="shared" si="3"/>
        <v>0</v>
      </c>
      <c r="G28" s="23" t="str">
        <f t="shared" si="4"/>
        <v/>
      </c>
      <c r="H28" s="20"/>
      <c r="I28" s="20"/>
      <c r="J28" s="20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</row>
    <row r="29" ht="15.75" customHeight="1">
      <c r="A29" s="20"/>
      <c r="B29" s="20"/>
      <c r="C29" s="21"/>
      <c r="D29" s="22"/>
      <c r="E29" s="22"/>
      <c r="F29" s="22">
        <f t="shared" si="3"/>
        <v>0</v>
      </c>
      <c r="G29" s="23" t="str">
        <f t="shared" si="4"/>
        <v/>
      </c>
      <c r="H29" s="20"/>
      <c r="I29" s="20"/>
      <c r="J29" s="20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</row>
    <row r="30" ht="15.75" customHeight="1">
      <c r="A30" s="20"/>
      <c r="B30" s="20"/>
      <c r="C30" s="21"/>
      <c r="D30" s="22"/>
      <c r="E30" s="22"/>
      <c r="F30" s="22">
        <f t="shared" si="3"/>
        <v>0</v>
      </c>
      <c r="G30" s="23" t="str">
        <f t="shared" si="4"/>
        <v/>
      </c>
      <c r="H30" s="20"/>
      <c r="I30" s="20"/>
      <c r="J30" s="20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</row>
    <row r="31" ht="15.75" customHeight="1">
      <c r="A31" s="20"/>
      <c r="B31" s="20"/>
      <c r="C31" s="21"/>
      <c r="D31" s="22"/>
      <c r="E31" s="22"/>
      <c r="F31" s="22">
        <f t="shared" si="3"/>
        <v>0</v>
      </c>
      <c r="G31" s="23" t="str">
        <f t="shared" si="4"/>
        <v/>
      </c>
      <c r="H31" s="20"/>
      <c r="I31" s="20"/>
      <c r="J31" s="20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</row>
    <row r="32" ht="15.75" customHeight="1">
      <c r="A32" s="20"/>
      <c r="B32" s="20"/>
      <c r="C32" s="21"/>
      <c r="D32" s="22"/>
      <c r="E32" s="22"/>
      <c r="F32" s="22">
        <f t="shared" si="3"/>
        <v>0</v>
      </c>
      <c r="G32" s="23" t="str">
        <f t="shared" si="4"/>
        <v/>
      </c>
      <c r="H32" s="20"/>
      <c r="I32" s="20"/>
      <c r="J32" s="20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</row>
    <row r="33" ht="15.75" customHeight="1">
      <c r="A33" s="20"/>
      <c r="B33" s="20"/>
      <c r="C33" s="21"/>
      <c r="D33" s="22"/>
      <c r="E33" s="22"/>
      <c r="F33" s="22">
        <f t="shared" si="3"/>
        <v>0</v>
      </c>
      <c r="G33" s="23" t="str">
        <f t="shared" si="4"/>
        <v/>
      </c>
      <c r="H33" s="20"/>
      <c r="I33" s="20"/>
      <c r="J33" s="20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</row>
    <row r="34" ht="15.75" customHeight="1">
      <c r="A34" s="20"/>
      <c r="B34" s="20"/>
      <c r="C34" s="21"/>
      <c r="D34" s="22"/>
      <c r="E34" s="22"/>
      <c r="F34" s="22">
        <f t="shared" si="3"/>
        <v>0</v>
      </c>
      <c r="G34" s="23" t="str">
        <f t="shared" si="4"/>
        <v/>
      </c>
      <c r="H34" s="20"/>
      <c r="I34" s="20"/>
      <c r="J34" s="20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</row>
    <row r="35" ht="15.75" customHeight="1">
      <c r="A35" s="20"/>
      <c r="B35" s="20"/>
      <c r="C35" s="21"/>
      <c r="D35" s="22"/>
      <c r="E35" s="22"/>
      <c r="F35" s="22">
        <f t="shared" si="3"/>
        <v>0</v>
      </c>
      <c r="G35" s="23" t="str">
        <f t="shared" si="4"/>
        <v/>
      </c>
      <c r="H35" s="20"/>
      <c r="I35" s="20"/>
      <c r="J35" s="20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</row>
    <row r="36" ht="15.75" customHeight="1">
      <c r="A36" s="20"/>
      <c r="B36" s="20"/>
      <c r="C36" s="21"/>
      <c r="D36" s="22"/>
      <c r="E36" s="22"/>
      <c r="F36" s="22">
        <f t="shared" si="3"/>
        <v>0</v>
      </c>
      <c r="G36" s="23" t="str">
        <f t="shared" si="4"/>
        <v/>
      </c>
      <c r="H36" s="20"/>
      <c r="I36" s="20"/>
      <c r="J36" s="20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</row>
    <row r="37" ht="15.75" customHeight="1">
      <c r="A37" s="20"/>
      <c r="B37" s="20"/>
      <c r="C37" s="21"/>
      <c r="D37" s="22"/>
      <c r="E37" s="22"/>
      <c r="F37" s="22">
        <f t="shared" si="3"/>
        <v>0</v>
      </c>
      <c r="G37" s="23" t="str">
        <f t="shared" si="4"/>
        <v/>
      </c>
      <c r="H37" s="20"/>
      <c r="I37" s="20"/>
      <c r="J37" s="20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</row>
    <row r="38" ht="15.75" customHeight="1">
      <c r="A38" s="20"/>
      <c r="B38" s="20"/>
      <c r="C38" s="21"/>
      <c r="D38" s="22"/>
      <c r="E38" s="22"/>
      <c r="F38" s="22">
        <f t="shared" si="3"/>
        <v>0</v>
      </c>
      <c r="G38" s="23" t="str">
        <f t="shared" si="4"/>
        <v/>
      </c>
      <c r="H38" s="20"/>
      <c r="I38" s="20"/>
      <c r="J38" s="20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</row>
    <row r="39" ht="15.75" customHeight="1">
      <c r="A39" s="20"/>
      <c r="B39" s="20"/>
      <c r="C39" s="21"/>
      <c r="D39" s="22"/>
      <c r="E39" s="22"/>
      <c r="F39" s="22">
        <f t="shared" si="3"/>
        <v>0</v>
      </c>
      <c r="G39" s="23" t="str">
        <f t="shared" si="4"/>
        <v/>
      </c>
      <c r="H39" s="20"/>
      <c r="I39" s="20"/>
      <c r="J39" s="20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</row>
    <row r="40" ht="15.75" customHeight="1">
      <c r="A40" s="20"/>
      <c r="B40" s="20"/>
      <c r="C40" s="21"/>
      <c r="D40" s="22"/>
      <c r="E40" s="22"/>
      <c r="F40" s="22">
        <f t="shared" si="3"/>
        <v>0</v>
      </c>
      <c r="G40" s="23" t="str">
        <f t="shared" si="4"/>
        <v/>
      </c>
      <c r="H40" s="20"/>
      <c r="I40" s="20"/>
      <c r="J40" s="20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</row>
    <row r="41" ht="15.75" customHeight="1">
      <c r="A41" s="20"/>
      <c r="B41" s="20"/>
      <c r="C41" s="21"/>
      <c r="D41" s="22"/>
      <c r="E41" s="22"/>
      <c r="F41" s="22">
        <f t="shared" si="3"/>
        <v>0</v>
      </c>
      <c r="G41" s="23" t="str">
        <f t="shared" si="4"/>
        <v/>
      </c>
      <c r="H41" s="20"/>
      <c r="I41" s="20"/>
      <c r="J41" s="20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</row>
    <row r="42" ht="15.75" customHeight="1">
      <c r="A42" s="20"/>
      <c r="B42" s="20"/>
      <c r="C42" s="21"/>
      <c r="D42" s="22"/>
      <c r="E42" s="22"/>
      <c r="F42" s="22">
        <f t="shared" si="3"/>
        <v>0</v>
      </c>
      <c r="G42" s="23" t="str">
        <f t="shared" si="4"/>
        <v/>
      </c>
      <c r="H42" s="20"/>
      <c r="I42" s="20"/>
      <c r="J42" s="20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</row>
    <row r="43" ht="15.75" customHeight="1">
      <c r="A43" s="20"/>
      <c r="B43" s="20"/>
      <c r="C43" s="21"/>
      <c r="D43" s="22"/>
      <c r="E43" s="22"/>
      <c r="F43" s="22">
        <f t="shared" si="3"/>
        <v>0</v>
      </c>
      <c r="G43" s="23" t="str">
        <f t="shared" si="4"/>
        <v/>
      </c>
      <c r="H43" s="20"/>
      <c r="I43" s="20"/>
      <c r="J43" s="20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</row>
    <row r="44" ht="15.75" customHeight="1">
      <c r="A44" s="20"/>
      <c r="B44" s="20"/>
      <c r="C44" s="21"/>
      <c r="D44" s="22"/>
      <c r="E44" s="22"/>
      <c r="F44" s="22">
        <f t="shared" si="3"/>
        <v>0</v>
      </c>
      <c r="G44" s="23" t="str">
        <f t="shared" si="4"/>
        <v/>
      </c>
      <c r="H44" s="20"/>
      <c r="I44" s="20"/>
      <c r="J44" s="20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</row>
    <row r="45" ht="15.75" customHeight="1">
      <c r="A45" s="20"/>
      <c r="B45" s="20"/>
      <c r="C45" s="21"/>
      <c r="D45" s="22"/>
      <c r="E45" s="22"/>
      <c r="F45" s="22">
        <f t="shared" si="3"/>
        <v>0</v>
      </c>
      <c r="G45" s="23" t="str">
        <f t="shared" si="4"/>
        <v/>
      </c>
      <c r="H45" s="20"/>
      <c r="I45" s="20"/>
      <c r="J45" s="20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</row>
    <row r="46" ht="15.75" customHeight="1">
      <c r="A46" s="20"/>
      <c r="B46" s="20"/>
      <c r="C46" s="21"/>
      <c r="D46" s="22"/>
      <c r="E46" s="22"/>
      <c r="F46" s="22">
        <f t="shared" si="3"/>
        <v>0</v>
      </c>
      <c r="G46" s="23" t="str">
        <f t="shared" si="4"/>
        <v/>
      </c>
      <c r="H46" s="20"/>
      <c r="I46" s="20"/>
      <c r="J46" s="20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</row>
    <row r="47" ht="15.75" customHeight="1">
      <c r="A47" s="20"/>
      <c r="B47" s="20"/>
      <c r="C47" s="21"/>
      <c r="D47" s="22"/>
      <c r="E47" s="22"/>
      <c r="F47" s="22">
        <f t="shared" si="3"/>
        <v>0</v>
      </c>
      <c r="G47" s="23" t="str">
        <f t="shared" si="4"/>
        <v/>
      </c>
      <c r="H47" s="20"/>
      <c r="I47" s="20"/>
      <c r="J47" s="20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</row>
    <row r="48" ht="15.75" customHeight="1">
      <c r="A48" s="20"/>
      <c r="B48" s="20"/>
      <c r="C48" s="21"/>
      <c r="D48" s="22"/>
      <c r="E48" s="22"/>
      <c r="F48" s="22">
        <f t="shared" si="3"/>
        <v>0</v>
      </c>
      <c r="G48" s="23" t="str">
        <f t="shared" si="4"/>
        <v/>
      </c>
      <c r="H48" s="20"/>
      <c r="I48" s="20"/>
      <c r="J48" s="20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</row>
    <row r="49" ht="15.75" customHeight="1">
      <c r="A49" s="20"/>
      <c r="B49" s="20"/>
      <c r="C49" s="21"/>
      <c r="D49" s="22"/>
      <c r="E49" s="22"/>
      <c r="F49" s="22">
        <f t="shared" si="3"/>
        <v>0</v>
      </c>
      <c r="G49" s="23" t="str">
        <f t="shared" si="4"/>
        <v/>
      </c>
      <c r="H49" s="20"/>
      <c r="I49" s="20"/>
      <c r="J49" s="20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</row>
    <row r="50" ht="15.75" customHeight="1">
      <c r="A50" s="20"/>
      <c r="B50" s="20"/>
      <c r="C50" s="21"/>
      <c r="D50" s="22"/>
      <c r="E50" s="22"/>
      <c r="F50" s="22">
        <f t="shared" si="3"/>
        <v>0</v>
      </c>
      <c r="G50" s="23" t="str">
        <f t="shared" si="4"/>
        <v/>
      </c>
      <c r="H50" s="20"/>
      <c r="I50" s="20"/>
      <c r="J50" s="20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</row>
    <row r="51" ht="15.75" customHeight="1">
      <c r="A51" s="20"/>
      <c r="B51" s="20"/>
      <c r="C51" s="21"/>
      <c r="D51" s="22"/>
      <c r="E51" s="22"/>
      <c r="F51" s="22">
        <f t="shared" si="3"/>
        <v>0</v>
      </c>
      <c r="G51" s="23" t="str">
        <f t="shared" si="4"/>
        <v/>
      </c>
      <c r="H51" s="20"/>
      <c r="I51" s="20"/>
      <c r="J51" s="20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</row>
    <row r="52" ht="15.75" customHeight="1">
      <c r="A52" s="20"/>
      <c r="B52" s="20"/>
      <c r="C52" s="21"/>
      <c r="D52" s="22"/>
      <c r="E52" s="22"/>
      <c r="F52" s="22">
        <f t="shared" si="3"/>
        <v>0</v>
      </c>
      <c r="G52" s="23" t="str">
        <f t="shared" si="4"/>
        <v/>
      </c>
      <c r="H52" s="20"/>
      <c r="I52" s="20"/>
      <c r="J52" s="20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</row>
    <row r="53" ht="15.75" customHeight="1">
      <c r="A53" s="20"/>
      <c r="B53" s="20"/>
      <c r="C53" s="21"/>
      <c r="D53" s="22"/>
      <c r="E53" s="22"/>
      <c r="F53" s="22">
        <f t="shared" si="3"/>
        <v>0</v>
      </c>
      <c r="G53" s="23" t="str">
        <f t="shared" si="4"/>
        <v/>
      </c>
      <c r="H53" s="20"/>
      <c r="I53" s="20"/>
      <c r="J53" s="20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</row>
    <row r="54" ht="15.75" customHeight="1">
      <c r="A54" s="20"/>
      <c r="B54" s="20"/>
      <c r="C54" s="21"/>
      <c r="D54" s="22"/>
      <c r="E54" s="22"/>
      <c r="F54" s="22">
        <f t="shared" si="3"/>
        <v>0</v>
      </c>
      <c r="G54" s="23" t="str">
        <f t="shared" si="4"/>
        <v/>
      </c>
      <c r="H54" s="20"/>
      <c r="I54" s="20"/>
      <c r="J54" s="20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</row>
    <row r="55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</row>
    <row r="56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</row>
    <row r="57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</row>
    <row r="58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</row>
    <row r="59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</row>
    <row r="6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</row>
    <row r="61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</row>
    <row r="62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</row>
    <row r="63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</row>
    <row r="64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</row>
    <row r="65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</row>
    <row r="66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</row>
    <row r="67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</row>
    <row r="68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</row>
    <row r="69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</row>
    <row r="7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</row>
    <row r="71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</row>
    <row r="72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</row>
    <row r="73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</row>
    <row r="74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</row>
    <row r="75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</row>
    <row r="76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</row>
    <row r="77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</row>
    <row r="78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</row>
    <row r="79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</row>
    <row r="8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</row>
    <row r="81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</row>
    <row r="82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</row>
    <row r="83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</row>
    <row r="84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</row>
    <row r="85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</row>
    <row r="86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</row>
    <row r="87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</row>
    <row r="88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</row>
    <row r="89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</row>
    <row r="9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</row>
    <row r="91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</row>
    <row r="92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</row>
    <row r="93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</row>
    <row r="94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</row>
    <row r="95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</row>
    <row r="96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</row>
    <row r="97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</row>
    <row r="98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</row>
    <row r="99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</row>
    <row r="10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</row>
    <row r="101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</row>
    <row r="102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</row>
    <row r="103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</row>
    <row r="104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</row>
    <row r="105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</row>
    <row r="10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</row>
    <row r="10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</row>
    <row r="108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</row>
    <row r="109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</row>
    <row r="11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</row>
    <row r="111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</row>
    <row r="112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</row>
    <row r="113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</row>
    <row r="114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</row>
    <row r="115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</row>
    <row r="11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</row>
    <row r="11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</row>
    <row r="118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</row>
    <row r="119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</row>
    <row r="1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</row>
    <row r="121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</row>
    <row r="122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</row>
    <row r="123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</row>
    <row r="124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</row>
    <row r="125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</row>
    <row r="1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</row>
    <row r="1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</row>
    <row r="128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</row>
    <row r="129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</row>
    <row r="13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</row>
    <row r="131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</row>
    <row r="132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</row>
    <row r="133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</row>
    <row r="134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</row>
    <row r="135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</row>
    <row r="13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</row>
    <row r="13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</row>
    <row r="138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</row>
    <row r="139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</row>
    <row r="14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</row>
    <row r="141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</row>
    <row r="142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</row>
    <row r="143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</row>
    <row r="144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</row>
    <row r="145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</row>
    <row r="14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</row>
    <row r="14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</row>
    <row r="148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</row>
    <row r="149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</row>
    <row r="15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</row>
    <row r="151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</row>
    <row r="152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</row>
    <row r="153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</row>
    <row r="154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</row>
    <row r="155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</row>
    <row r="15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</row>
    <row r="15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</row>
    <row r="158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</row>
    <row r="159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</row>
    <row r="16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</row>
    <row r="161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</row>
    <row r="162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</row>
    <row r="163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</row>
    <row r="164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</row>
    <row r="165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</row>
    <row r="16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</row>
    <row r="16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</row>
    <row r="168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</row>
    <row r="169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</row>
    <row r="17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</row>
    <row r="171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</row>
    <row r="172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</row>
    <row r="173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</row>
    <row r="174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</row>
    <row r="175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</row>
    <row r="17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</row>
    <row r="17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</row>
    <row r="178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</row>
    <row r="179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</row>
    <row r="18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</row>
    <row r="181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</row>
    <row r="182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</row>
    <row r="183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</row>
    <row r="184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</row>
    <row r="185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</row>
    <row r="18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</row>
    <row r="18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</row>
    <row r="188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</row>
    <row r="189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</row>
    <row r="19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</row>
    <row r="191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</row>
    <row r="192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</row>
    <row r="193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</row>
    <row r="194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</row>
    <row r="195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</row>
    <row r="19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</row>
    <row r="19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</row>
    <row r="198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</row>
    <row r="199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</row>
    <row r="20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</row>
    <row r="201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</row>
    <row r="202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</row>
    <row r="203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</row>
    <row r="204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</row>
    <row r="205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</row>
    <row r="20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</row>
    <row r="20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</row>
    <row r="208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</row>
    <row r="209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</row>
    <row r="21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</row>
    <row r="211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</row>
    <row r="212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</row>
    <row r="213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</row>
    <row r="214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</row>
    <row r="215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</row>
    <row r="21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</row>
    <row r="21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</row>
    <row r="218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</row>
    <row r="219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</row>
    <row r="2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</row>
    <row r="221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</row>
    <row r="222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</row>
    <row r="223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</row>
    <row r="224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</row>
    <row r="225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</row>
    <row r="226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</row>
    <row r="227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</row>
    <row r="228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</row>
    <row r="229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</row>
    <row r="23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</row>
    <row r="231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</row>
    <row r="232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</row>
    <row r="233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</row>
    <row r="234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</row>
    <row r="235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</row>
    <row r="236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</row>
    <row r="237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</row>
    <row r="238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</row>
    <row r="239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</row>
    <row r="24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</row>
    <row r="241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</row>
    <row r="242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</row>
    <row r="243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</row>
    <row r="244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</row>
    <row r="245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</row>
    <row r="246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</row>
    <row r="247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</row>
    <row r="248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</row>
    <row r="249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</row>
    <row r="25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</row>
    <row r="251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</row>
    <row r="252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</row>
    <row r="253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</row>
    <row r="254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</row>
    <row r="255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</row>
    <row r="256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</row>
    <row r="257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</row>
    <row r="258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</row>
    <row r="259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</row>
    <row r="26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</row>
    <row r="261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</row>
    <row r="262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</row>
    <row r="263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</row>
    <row r="264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</row>
    <row r="265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</row>
    <row r="266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</row>
    <row r="26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</row>
    <row r="268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</row>
    <row r="269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</row>
    <row r="27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</row>
    <row r="271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</row>
    <row r="272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</row>
    <row r="273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</row>
    <row r="274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</row>
    <row r="275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</row>
    <row r="27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</row>
    <row r="27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</row>
    <row r="278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</row>
    <row r="279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</row>
    <row r="28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</row>
    <row r="281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</row>
    <row r="282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</row>
    <row r="283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</row>
    <row r="284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</row>
    <row r="285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</row>
    <row r="28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</row>
    <row r="28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</row>
    <row r="288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</row>
    <row r="289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</row>
    <row r="29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</row>
    <row r="291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</row>
    <row r="292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</row>
    <row r="293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</row>
    <row r="294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</row>
    <row r="295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</row>
    <row r="29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</row>
    <row r="29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</row>
    <row r="298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</row>
    <row r="299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</row>
    <row r="30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</row>
    <row r="301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</row>
    <row r="302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</row>
    <row r="303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</row>
    <row r="304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</row>
    <row r="305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</row>
    <row r="30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</row>
    <row r="312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</row>
    <row r="313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</row>
    <row r="314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</row>
    <row r="315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</row>
    <row r="31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</row>
    <row r="31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</row>
    <row r="318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</row>
    <row r="319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</row>
    <row r="3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</row>
    <row r="321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</row>
    <row r="322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</row>
    <row r="323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</row>
    <row r="324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</row>
    <row r="325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</row>
    <row r="3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</row>
    <row r="3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</row>
    <row r="328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</row>
    <row r="329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</row>
    <row r="33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</row>
    <row r="331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</row>
    <row r="332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</row>
    <row r="333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</row>
    <row r="339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</row>
    <row r="34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</row>
    <row r="341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</row>
    <row r="342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</row>
    <row r="343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</row>
    <row r="344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</row>
    <row r="345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</row>
    <row r="34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</row>
    <row r="34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</row>
    <row r="348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</row>
    <row r="349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</row>
    <row r="35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</row>
    <row r="351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</row>
    <row r="352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</row>
    <row r="353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</row>
    <row r="354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</row>
    <row r="355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</row>
    <row r="35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</row>
    <row r="35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</row>
    <row r="358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</row>
    <row r="359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</row>
    <row r="36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</row>
    <row r="361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</row>
    <row r="362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</row>
    <row r="363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</row>
    <row r="364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</row>
    <row r="365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</row>
    <row r="36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</row>
    <row r="379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</row>
    <row r="38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</row>
    <row r="381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</row>
    <row r="382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</row>
    <row r="383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</row>
    <row r="384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</row>
    <row r="385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</row>
    <row r="38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</row>
    <row r="388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</row>
    <row r="389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</row>
    <row r="39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</row>
    <row r="391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</row>
    <row r="392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</row>
    <row r="393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</row>
    <row r="394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</row>
    <row r="395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</row>
    <row r="39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</row>
    <row r="39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</row>
    <row r="398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</row>
    <row r="399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</row>
    <row r="40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</row>
    <row r="401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</row>
    <row r="402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</row>
    <row r="403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</row>
    <row r="404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</row>
    <row r="405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</row>
    <row r="406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</row>
    <row r="40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</row>
    <row r="408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</row>
    <row r="409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</row>
    <row r="41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</row>
    <row r="411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</row>
    <row r="412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</row>
    <row r="413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</row>
    <row r="414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</row>
    <row r="415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</row>
    <row r="416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</row>
    <row r="41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</row>
    <row r="418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</row>
    <row r="419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</row>
    <row r="4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</row>
    <row r="421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</row>
    <row r="422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</row>
    <row r="423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</row>
    <row r="424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</row>
    <row r="425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</row>
    <row r="426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</row>
    <row r="4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</row>
    <row r="428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</row>
    <row r="429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</row>
    <row r="43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</row>
    <row r="433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</row>
    <row r="434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</row>
    <row r="435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</row>
    <row r="436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</row>
    <row r="43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</row>
    <row r="44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</row>
    <row r="448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</row>
    <row r="449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</row>
    <row r="451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</row>
    <row r="452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</row>
    <row r="453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</row>
    <row r="454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</row>
    <row r="455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</row>
    <row r="456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</row>
    <row r="45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</row>
    <row r="458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</row>
    <row r="459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</row>
    <row r="46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</row>
    <row r="461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</row>
    <row r="462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</row>
    <row r="463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</row>
    <row r="464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</row>
    <row r="465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</row>
    <row r="466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</row>
    <row r="46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</row>
    <row r="468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</row>
    <row r="469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</row>
    <row r="47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</row>
    <row r="471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</row>
    <row r="472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</row>
    <row r="473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</row>
    <row r="474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</row>
    <row r="475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</row>
    <row r="476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</row>
    <row r="47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</row>
    <row r="478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</row>
    <row r="479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</row>
    <row r="48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</row>
    <row r="481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</row>
    <row r="482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</row>
    <row r="483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</row>
    <row r="484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</row>
    <row r="485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</row>
    <row r="486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</row>
    <row r="48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</row>
    <row r="488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</row>
    <row r="489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</row>
    <row r="49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</row>
    <row r="491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</row>
    <row r="492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</row>
    <row r="493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</row>
    <row r="494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</row>
    <row r="495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</row>
    <row r="496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</row>
    <row r="49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</row>
    <row r="498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</row>
    <row r="499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</row>
    <row r="50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</row>
    <row r="501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</row>
    <row r="502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</row>
    <row r="503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</row>
    <row r="504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</row>
    <row r="505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</row>
    <row r="506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</row>
    <row r="50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</row>
    <row r="508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</row>
    <row r="509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</row>
    <row r="51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</row>
    <row r="511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</row>
    <row r="512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</row>
    <row r="513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</row>
    <row r="514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</row>
    <row r="515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</row>
    <row r="516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</row>
    <row r="51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</row>
    <row r="518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</row>
    <row r="519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</row>
    <row r="5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</row>
    <row r="521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</row>
    <row r="522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</row>
    <row r="523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</row>
    <row r="524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</row>
    <row r="525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</row>
    <row r="5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</row>
    <row r="5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</row>
    <row r="528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</row>
    <row r="529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</row>
    <row r="53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</row>
    <row r="531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</row>
    <row r="532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</row>
    <row r="533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</row>
    <row r="534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</row>
    <row r="535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</row>
    <row r="53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</row>
    <row r="53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</row>
    <row r="538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</row>
    <row r="539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</row>
    <row r="54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</row>
    <row r="541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</row>
    <row r="542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</row>
    <row r="543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</row>
    <row r="544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</row>
    <row r="545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</row>
    <row r="54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</row>
    <row r="54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</row>
    <row r="548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</row>
    <row r="549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</row>
    <row r="55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</row>
    <row r="551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</row>
    <row r="552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</row>
    <row r="553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</row>
    <row r="554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</row>
    <row r="555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</row>
    <row r="55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</row>
    <row r="55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</row>
    <row r="558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</row>
    <row r="559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</row>
    <row r="56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</row>
    <row r="561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</row>
    <row r="562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</row>
    <row r="563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</row>
    <row r="564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</row>
    <row r="565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</row>
    <row r="56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</row>
    <row r="56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</row>
    <row r="568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</row>
    <row r="569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</row>
    <row r="57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</row>
    <row r="571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</row>
    <row r="572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</row>
    <row r="573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</row>
    <row r="574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</row>
    <row r="575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</row>
    <row r="57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</row>
    <row r="57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</row>
    <row r="578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</row>
    <row r="579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</row>
    <row r="58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</row>
    <row r="581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</row>
    <row r="582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</row>
    <row r="583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</row>
    <row r="584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</row>
    <row r="585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</row>
    <row r="58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</row>
    <row r="58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</row>
    <row r="588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</row>
    <row r="589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</row>
    <row r="59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</row>
    <row r="591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</row>
    <row r="592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</row>
    <row r="593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</row>
    <row r="594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</row>
    <row r="595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</row>
    <row r="59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</row>
    <row r="59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</row>
    <row r="598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</row>
    <row r="599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</row>
    <row r="60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</row>
    <row r="601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</row>
    <row r="602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</row>
    <row r="603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</row>
    <row r="604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</row>
    <row r="605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</row>
    <row r="60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</row>
    <row r="60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</row>
    <row r="608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</row>
    <row r="609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</row>
    <row r="61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</row>
    <row r="611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</row>
    <row r="612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</row>
    <row r="613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</row>
    <row r="614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</row>
    <row r="615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</row>
    <row r="61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</row>
    <row r="61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</row>
    <row r="618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</row>
    <row r="619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</row>
    <row r="6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</row>
    <row r="621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</row>
    <row r="622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</row>
    <row r="623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</row>
    <row r="624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</row>
    <row r="625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</row>
    <row r="6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</row>
    <row r="6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</row>
    <row r="628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</row>
    <row r="629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</row>
    <row r="63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</row>
    <row r="631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</row>
    <row r="632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</row>
    <row r="633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</row>
    <row r="634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</row>
    <row r="635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</row>
    <row r="63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</row>
    <row r="63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</row>
    <row r="638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</row>
    <row r="639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</row>
    <row r="64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</row>
    <row r="641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</row>
    <row r="642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</row>
    <row r="643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</row>
    <row r="644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</row>
    <row r="645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</row>
    <row r="64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</row>
    <row r="64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</row>
    <row r="648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</row>
    <row r="649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</row>
    <row r="65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</row>
    <row r="651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</row>
    <row r="652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</row>
    <row r="653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</row>
    <row r="654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</row>
    <row r="655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</row>
    <row r="65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</row>
    <row r="65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</row>
    <row r="658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</row>
    <row r="659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</row>
    <row r="66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</row>
    <row r="661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</row>
    <row r="662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</row>
    <row r="663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</row>
    <row r="664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</row>
    <row r="665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</row>
    <row r="66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</row>
    <row r="66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</row>
    <row r="668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</row>
    <row r="669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</row>
    <row r="67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</row>
    <row r="671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</row>
    <row r="672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</row>
    <row r="673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</row>
    <row r="674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</row>
    <row r="67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</row>
    <row r="67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</row>
    <row r="67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</row>
    <row r="678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</row>
    <row r="679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</row>
    <row r="68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</row>
    <row r="681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</row>
    <row r="682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</row>
    <row r="683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</row>
    <row r="684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</row>
    <row r="685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</row>
    <row r="68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</row>
    <row r="68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</row>
    <row r="688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</row>
    <row r="689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</row>
    <row r="69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</row>
    <row r="691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</row>
    <row r="692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</row>
    <row r="693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</row>
    <row r="694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</row>
    <row r="695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</row>
    <row r="69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</row>
    <row r="69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</row>
    <row r="698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</row>
    <row r="699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</row>
    <row r="70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</row>
    <row r="701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</row>
    <row r="702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</row>
    <row r="703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</row>
    <row r="704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</row>
    <row r="705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</row>
    <row r="70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</row>
    <row r="70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</row>
    <row r="708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</row>
    <row r="709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</row>
    <row r="71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</row>
    <row r="711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</row>
    <row r="712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</row>
    <row r="713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</row>
    <row r="714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</row>
    <row r="71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</row>
    <row r="71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</row>
    <row r="71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</row>
    <row r="718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</row>
    <row r="719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</row>
    <row r="7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</row>
    <row r="721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</row>
    <row r="722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</row>
    <row r="723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</row>
    <row r="724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</row>
    <row r="72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</row>
    <row r="7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</row>
    <row r="7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</row>
    <row r="728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</row>
    <row r="729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</row>
    <row r="73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</row>
    <row r="731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</row>
    <row r="732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</row>
    <row r="733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</row>
    <row r="734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</row>
    <row r="73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</row>
    <row r="73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</row>
    <row r="73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</row>
    <row r="738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</row>
    <row r="739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</row>
    <row r="74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</row>
    <row r="741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</row>
    <row r="742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</row>
    <row r="743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</row>
    <row r="744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</row>
    <row r="74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</row>
    <row r="74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</row>
    <row r="74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</row>
    <row r="748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</row>
    <row r="749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</row>
    <row r="75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</row>
    <row r="751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</row>
    <row r="752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</row>
    <row r="753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</row>
    <row r="754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</row>
    <row r="75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</row>
    <row r="75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</row>
    <row r="75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</row>
    <row r="758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</row>
    <row r="759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</row>
    <row r="76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</row>
    <row r="761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</row>
    <row r="762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</row>
    <row r="763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</row>
    <row r="764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</row>
    <row r="76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</row>
    <row r="76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</row>
    <row r="76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</row>
    <row r="768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</row>
    <row r="769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</row>
    <row r="77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</row>
    <row r="771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</row>
    <row r="772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</row>
    <row r="773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</row>
    <row r="774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</row>
    <row r="77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</row>
    <row r="77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</row>
    <row r="77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</row>
    <row r="778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</row>
    <row r="779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</row>
    <row r="78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</row>
    <row r="781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</row>
    <row r="782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</row>
    <row r="783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</row>
    <row r="784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</row>
    <row r="78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</row>
    <row r="78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</row>
    <row r="78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</row>
    <row r="788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</row>
    <row r="789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</row>
    <row r="79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</row>
    <row r="791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</row>
    <row r="792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</row>
    <row r="793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</row>
    <row r="794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</row>
    <row r="79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</row>
    <row r="79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</row>
    <row r="79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</row>
    <row r="798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</row>
    <row r="799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</row>
    <row r="80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</row>
    <row r="801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</row>
    <row r="802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</row>
    <row r="803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</row>
    <row r="804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</row>
    <row r="80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</row>
    <row r="80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</row>
    <row r="80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</row>
    <row r="808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</row>
    <row r="809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</row>
    <row r="81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</row>
    <row r="811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</row>
    <row r="812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</row>
    <row r="813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</row>
    <row r="814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</row>
    <row r="81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</row>
    <row r="81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</row>
    <row r="81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</row>
    <row r="818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</row>
    <row r="819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</row>
    <row r="8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</row>
    <row r="821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</row>
    <row r="822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</row>
    <row r="823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</row>
    <row r="824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</row>
    <row r="82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</row>
    <row r="8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</row>
    <row r="8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</row>
    <row r="828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</row>
    <row r="829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</row>
    <row r="83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</row>
    <row r="831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</row>
    <row r="832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</row>
    <row r="833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</row>
    <row r="834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</row>
    <row r="83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</row>
    <row r="83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</row>
    <row r="83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</row>
    <row r="838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</row>
    <row r="839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</row>
    <row r="84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</row>
    <row r="841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</row>
    <row r="842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</row>
    <row r="843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</row>
    <row r="844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</row>
    <row r="84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</row>
    <row r="84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</row>
    <row r="84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</row>
    <row r="848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</row>
    <row r="849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</row>
    <row r="85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</row>
    <row r="851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</row>
    <row r="852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</row>
    <row r="853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</row>
    <row r="854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</row>
    <row r="85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</row>
    <row r="85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</row>
    <row r="85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</row>
    <row r="858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</row>
    <row r="859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</row>
    <row r="86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</row>
    <row r="861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</row>
    <row r="862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</row>
    <row r="863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</row>
    <row r="864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</row>
    <row r="86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</row>
    <row r="86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</row>
    <row r="86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</row>
    <row r="868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</row>
    <row r="869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</row>
    <row r="87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</row>
    <row r="871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</row>
    <row r="872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</row>
    <row r="873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</row>
    <row r="874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</row>
    <row r="87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</row>
    <row r="87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</row>
    <row r="87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</row>
    <row r="878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</row>
    <row r="879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</row>
    <row r="88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</row>
    <row r="881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</row>
    <row r="882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</row>
    <row r="883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</row>
    <row r="884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</row>
    <row r="88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</row>
    <row r="88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</row>
    <row r="88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</row>
    <row r="888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</row>
    <row r="889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</row>
    <row r="89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</row>
    <row r="891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</row>
    <row r="892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</row>
    <row r="893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</row>
    <row r="894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</row>
    <row r="89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</row>
    <row r="89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</row>
    <row r="89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</row>
    <row r="898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</row>
    <row r="899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</row>
    <row r="90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</row>
    <row r="901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</row>
    <row r="902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</row>
    <row r="903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</row>
    <row r="904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</row>
    <row r="90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</row>
    <row r="90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</row>
    <row r="90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</row>
    <row r="908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</row>
    <row r="909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</row>
    <row r="91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</row>
    <row r="911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</row>
    <row r="912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</row>
    <row r="913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</row>
    <row r="914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</row>
    <row r="91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</row>
    <row r="91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</row>
    <row r="91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</row>
    <row r="918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</row>
    <row r="919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</row>
    <row r="9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</row>
    <row r="921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</row>
    <row r="922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</row>
    <row r="923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</row>
    <row r="924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</row>
    <row r="92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</row>
    <row r="9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</row>
    <row r="9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</row>
    <row r="928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</row>
    <row r="929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</row>
    <row r="93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</row>
    <row r="931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</row>
    <row r="932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</row>
    <row r="933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</row>
    <row r="934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</row>
    <row r="93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</row>
    <row r="93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</row>
    <row r="93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</row>
    <row r="938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</row>
    <row r="939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</row>
    <row r="94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</row>
    <row r="941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</row>
    <row r="942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</row>
    <row r="943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</row>
    <row r="944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</row>
    <row r="94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</row>
    <row r="94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</row>
    <row r="94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</row>
    <row r="948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</row>
    <row r="949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</row>
    <row r="95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</row>
    <row r="951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</row>
    <row r="952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</row>
    <row r="953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</row>
    <row r="954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</row>
    <row r="95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</row>
    <row r="95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</row>
    <row r="95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</row>
    <row r="958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</row>
    <row r="959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</row>
    <row r="96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</row>
    <row r="961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</row>
    <row r="962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</row>
    <row r="963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</row>
    <row r="964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</row>
    <row r="96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</row>
    <row r="96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</row>
    <row r="96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</row>
    <row r="968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</row>
    <row r="969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</row>
    <row r="97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</row>
    <row r="971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</row>
    <row r="972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</row>
    <row r="973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</row>
    <row r="974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</row>
    <row r="975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</row>
    <row r="97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</row>
    <row r="97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</row>
    <row r="978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</row>
    <row r="979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</row>
    <row r="98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</row>
    <row r="981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</row>
    <row r="982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</row>
    <row r="983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</row>
    <row r="984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</row>
    <row r="985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</row>
    <row r="98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</row>
    <row r="987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</row>
    <row r="988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</row>
    <row r="989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</row>
    <row r="99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</row>
    <row r="991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</row>
    <row r="992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</row>
    <row r="993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</row>
    <row r="994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</row>
    <row r="995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</row>
    <row r="99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</row>
    <row r="997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</row>
    <row r="998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</row>
    <row r="999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</row>
    <row r="1000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</row>
  </sheetData>
  <mergeCells count="2">
    <mergeCell ref="A1:J1"/>
    <mergeCell ref="A2:J2"/>
  </mergeCells>
  <conditionalFormatting sqref="G5:G54">
    <cfRule type="colorScale" priority="1">
      <colorScale>
        <cfvo type="min"/>
        <cfvo type="percentile" val="50"/>
        <cfvo type="max"/>
        <color rgb="FFFEE2E2"/>
        <color rgb="FFFEF3C7"/>
        <color rgb="FFDCFCE7"/>
      </colorScale>
    </cfRule>
  </conditionalFormatting>
  <dataValidations>
    <dataValidation type="list" allowBlank="1" sqref="H5:H54">
      <formula1>"Alta,Media,Baja"</formula1>
    </dataValidation>
    <dataValidation type="list" allowBlank="1" sqref="I5:I54">
      <formula1>"Pendiente,En progreso,Completado,Pausado"</formula1>
    </dataValidation>
    <dataValidation type="list" allowBlank="1" sqref="B5:B54">
      <formula1>"Fondo de emergencia,Cartera de inversión,Dividendos mensuales,Independencia financiera,Ahorro vivienda,Amortizar deuda,Viaje,Formación,Otro"</formula1>
    </dataValidation>
  </dataValidations>
  <printOptions/>
  <pageMargins bottom="0.75" footer="0.0" header="0.0" left="0.7" right="0.7" top="0.75"/>
  <pageSetup orientation="landscape"/>
  <drawing r:id="rId1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7.88"/>
    <col customWidth="1" min="2" max="2" width="20.38"/>
    <col customWidth="1" min="3" max="3" width="24.63"/>
    <col customWidth="1" min="4" max="4" width="20.13"/>
    <col customWidth="1" min="5" max="5" width="14.88"/>
    <col customWidth="1" min="6" max="6" width="15.25"/>
    <col customWidth="1" min="7" max="7" width="9.88"/>
    <col customWidth="1" min="8" max="8" width="15.25"/>
    <col customWidth="1" min="9" max="20" width="8.63"/>
  </cols>
  <sheetData>
    <row r="1" ht="27.75" customHeight="1">
      <c r="A1" s="17" t="s">
        <v>41</v>
      </c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ht="24.0" customHeight="1">
      <c r="A2" s="18" t="s">
        <v>42</v>
      </c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>
      <c r="A4" s="19" t="s">
        <v>43</v>
      </c>
      <c r="B4" s="19" t="s">
        <v>21</v>
      </c>
      <c r="C4" s="19" t="s">
        <v>22</v>
      </c>
      <c r="D4" s="19" t="s">
        <v>44</v>
      </c>
      <c r="E4" s="19" t="s">
        <v>45</v>
      </c>
      <c r="F4" s="19" t="s">
        <v>46</v>
      </c>
      <c r="G4" s="19" t="s">
        <v>47</v>
      </c>
      <c r="H4" s="19" t="s">
        <v>29</v>
      </c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>
      <c r="A5" s="24">
        <v>46027.0</v>
      </c>
      <c r="B5" s="20" t="s">
        <v>30</v>
      </c>
      <c r="C5" s="20" t="s">
        <v>30</v>
      </c>
      <c r="D5" s="22">
        <v>300.0</v>
      </c>
      <c r="E5" s="20" t="s">
        <v>48</v>
      </c>
      <c r="F5" s="20" t="str">
        <f>IFERROR(__xludf.DUMMYFUNCTION("GOOGLETRANSLATE(TEXT(A5,""mmmm""),""en"",""es"")"),"Enero")</f>
        <v>Enero</v>
      </c>
      <c r="G5" s="20">
        <f t="shared" ref="G5:G6" si="1">YEAR(A5)</f>
        <v>2026</v>
      </c>
      <c r="H5" s="20" t="s">
        <v>33</v>
      </c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>
      <c r="A6" s="24">
        <v>46032.0</v>
      </c>
      <c r="B6" s="20" t="s">
        <v>34</v>
      </c>
      <c r="C6" s="20" t="s">
        <v>35</v>
      </c>
      <c r="D6" s="22">
        <v>250.0</v>
      </c>
      <c r="E6" s="20" t="s">
        <v>48</v>
      </c>
      <c r="F6" s="20" t="str">
        <f>IFERROR(__xludf.DUMMYFUNCTION("GOOGLETRANSLATE(TEXT(A6,""mmmm""),""en"",""es"")"),"Enero")</f>
        <v>Enero</v>
      </c>
      <c r="G6" s="20">
        <f t="shared" si="1"/>
        <v>2026</v>
      </c>
      <c r="H6" s="20" t="s">
        <v>33</v>
      </c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>
      <c r="A7" s="24"/>
      <c r="B7" s="20"/>
      <c r="C7" s="20"/>
      <c r="D7" s="22"/>
      <c r="E7" s="20"/>
      <c r="F7" s="20" t="str">
        <f>IFERROR(__xludf.DUMMYFUNCTION("GOOGLETRANSLATE(TEXT(A7,""mmmm""),""en"",""es"")"),"Diciembre")</f>
        <v>Diciembre</v>
      </c>
      <c r="G7" s="20">
        <f t="shared" ref="G7:G104" si="2">IFERROR(YEAR(A7),"")</f>
        <v>1899</v>
      </c>
      <c r="H7" s="20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>
      <c r="A8" s="24"/>
      <c r="B8" s="20"/>
      <c r="C8" s="20"/>
      <c r="D8" s="22"/>
      <c r="E8" s="20"/>
      <c r="F8" s="20" t="str">
        <f>IFERROR(__xludf.DUMMYFUNCTION("GOOGLETRANSLATE(TEXT(A8,""mmmm""),""en"",""es"")"),"Diciembre")</f>
        <v>Diciembre</v>
      </c>
      <c r="G8" s="20">
        <f t="shared" si="2"/>
        <v>1899</v>
      </c>
      <c r="H8" s="20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>
      <c r="A9" s="24"/>
      <c r="B9" s="20"/>
      <c r="C9" s="20"/>
      <c r="D9" s="22"/>
      <c r="E9" s="20"/>
      <c r="F9" s="20" t="str">
        <f>IFERROR(__xludf.DUMMYFUNCTION("GOOGLETRANSLATE(TEXT(A9,""mmmm""),""en"",""es"")"),"Diciembre")</f>
        <v>Diciembre</v>
      </c>
      <c r="G9" s="20">
        <f t="shared" si="2"/>
        <v>1899</v>
      </c>
      <c r="H9" s="20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>
      <c r="A10" s="24"/>
      <c r="B10" s="20"/>
      <c r="C10" s="20"/>
      <c r="D10" s="22"/>
      <c r="E10" s="20"/>
      <c r="F10" s="20" t="str">
        <f>IFERROR(__xludf.DUMMYFUNCTION("GOOGLETRANSLATE(TEXT(A10,""mmmm""),""en"",""es"")"),"Diciembre")</f>
        <v>Diciembre</v>
      </c>
      <c r="G10" s="20">
        <f t="shared" si="2"/>
        <v>1899</v>
      </c>
      <c r="H10" s="20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>
      <c r="A11" s="24"/>
      <c r="B11" s="20"/>
      <c r="C11" s="20"/>
      <c r="D11" s="22"/>
      <c r="E11" s="20"/>
      <c r="F11" s="20" t="str">
        <f>IFERROR(__xludf.DUMMYFUNCTION("GOOGLETRANSLATE(TEXT(A11,""mmmm""),""en"",""es"")"),"Diciembre")</f>
        <v>Diciembre</v>
      </c>
      <c r="G11" s="20">
        <f t="shared" si="2"/>
        <v>1899</v>
      </c>
      <c r="H11" s="20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>
      <c r="A12" s="24"/>
      <c r="B12" s="20"/>
      <c r="C12" s="20"/>
      <c r="D12" s="22"/>
      <c r="E12" s="20"/>
      <c r="F12" s="20" t="str">
        <f>IFERROR(__xludf.DUMMYFUNCTION("GOOGLETRANSLATE(TEXT(A12,""mmmm""),""en"",""es"")"),"Diciembre")</f>
        <v>Diciembre</v>
      </c>
      <c r="G12" s="20">
        <f t="shared" si="2"/>
        <v>1899</v>
      </c>
      <c r="H12" s="20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>
      <c r="A13" s="24"/>
      <c r="B13" s="20"/>
      <c r="C13" s="20"/>
      <c r="D13" s="22"/>
      <c r="E13" s="20"/>
      <c r="F13" s="20" t="str">
        <f>IFERROR(__xludf.DUMMYFUNCTION("GOOGLETRANSLATE(TEXT(A13,""mmmm""),""en"",""es"")"),"Diciembre")</f>
        <v>Diciembre</v>
      </c>
      <c r="G13" s="20">
        <f t="shared" si="2"/>
        <v>1899</v>
      </c>
      <c r="H13" s="20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>
      <c r="A14" s="24"/>
      <c r="B14" s="20"/>
      <c r="C14" s="20"/>
      <c r="D14" s="22"/>
      <c r="E14" s="20"/>
      <c r="F14" s="20" t="str">
        <f>IFERROR(__xludf.DUMMYFUNCTION("GOOGLETRANSLATE(TEXT(A14,""mmmm""),""en"",""es"")"),"Diciembre")</f>
        <v>Diciembre</v>
      </c>
      <c r="G14" s="20">
        <f t="shared" si="2"/>
        <v>1899</v>
      </c>
      <c r="H14" s="20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>
      <c r="A15" s="24"/>
      <c r="B15" s="20"/>
      <c r="C15" s="20"/>
      <c r="D15" s="22"/>
      <c r="E15" s="20"/>
      <c r="F15" s="20" t="str">
        <f>IFERROR(__xludf.DUMMYFUNCTION("GOOGLETRANSLATE(TEXT(A15,""mmmm""),""en"",""es"")"),"Diciembre")</f>
        <v>Diciembre</v>
      </c>
      <c r="G15" s="20">
        <f t="shared" si="2"/>
        <v>1899</v>
      </c>
      <c r="H15" s="20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>
      <c r="A16" s="24"/>
      <c r="B16" s="20"/>
      <c r="C16" s="20"/>
      <c r="D16" s="22"/>
      <c r="E16" s="20"/>
      <c r="F16" s="20" t="str">
        <f>IFERROR(__xludf.DUMMYFUNCTION("GOOGLETRANSLATE(TEXT(A16,""mmmm""),""en"",""es"")"),"Diciembre")</f>
        <v>Diciembre</v>
      </c>
      <c r="G16" s="20">
        <f t="shared" si="2"/>
        <v>1899</v>
      </c>
      <c r="H16" s="20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>
      <c r="A17" s="24"/>
      <c r="B17" s="20"/>
      <c r="C17" s="20"/>
      <c r="D17" s="22"/>
      <c r="E17" s="20"/>
      <c r="F17" s="20" t="str">
        <f>IFERROR(__xludf.DUMMYFUNCTION("GOOGLETRANSLATE(TEXT(A17,""mmmm""),""en"",""es"")"),"Diciembre")</f>
        <v>Diciembre</v>
      </c>
      <c r="G17" s="20">
        <f t="shared" si="2"/>
        <v>1899</v>
      </c>
      <c r="H17" s="20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>
      <c r="A18" s="24"/>
      <c r="B18" s="20"/>
      <c r="C18" s="20"/>
      <c r="D18" s="22"/>
      <c r="E18" s="20"/>
      <c r="F18" s="20" t="str">
        <f>IFERROR(__xludf.DUMMYFUNCTION("GOOGLETRANSLATE(TEXT(A18,""mmmm""),""en"",""es"")"),"Diciembre")</f>
        <v>Diciembre</v>
      </c>
      <c r="G18" s="20">
        <f t="shared" si="2"/>
        <v>1899</v>
      </c>
      <c r="H18" s="20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>
      <c r="A19" s="24"/>
      <c r="B19" s="20"/>
      <c r="C19" s="20"/>
      <c r="D19" s="22"/>
      <c r="E19" s="20"/>
      <c r="F19" s="20" t="str">
        <f>IFERROR(__xludf.DUMMYFUNCTION("GOOGLETRANSLATE(TEXT(A19,""mmmm""),""en"",""es"")"),"Diciembre")</f>
        <v>Diciembre</v>
      </c>
      <c r="G19" s="20">
        <f t="shared" si="2"/>
        <v>1899</v>
      </c>
      <c r="H19" s="20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>
      <c r="A20" s="24"/>
      <c r="B20" s="20"/>
      <c r="C20" s="20"/>
      <c r="D20" s="22"/>
      <c r="E20" s="20"/>
      <c r="F20" s="20" t="str">
        <f>IFERROR(__xludf.DUMMYFUNCTION("GOOGLETRANSLATE(TEXT(A20,""mmmm""),""en"",""es"")"),"Diciembre")</f>
        <v>Diciembre</v>
      </c>
      <c r="G20" s="20">
        <f t="shared" si="2"/>
        <v>1899</v>
      </c>
      <c r="H20" s="20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ht="15.75" customHeight="1">
      <c r="A21" s="24"/>
      <c r="B21" s="20"/>
      <c r="C21" s="20"/>
      <c r="D21" s="22"/>
      <c r="E21" s="20"/>
      <c r="F21" s="20" t="str">
        <f>IFERROR(__xludf.DUMMYFUNCTION("GOOGLETRANSLATE(TEXT(A21,""mmmm""),""en"",""es"")"),"Diciembre")</f>
        <v>Diciembre</v>
      </c>
      <c r="G21" s="20">
        <f t="shared" si="2"/>
        <v>1899</v>
      </c>
      <c r="H21" s="20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ht="15.75" customHeight="1">
      <c r="A22" s="24"/>
      <c r="B22" s="20"/>
      <c r="C22" s="20"/>
      <c r="D22" s="22"/>
      <c r="E22" s="20"/>
      <c r="F22" s="20" t="str">
        <f>IFERROR(__xludf.DUMMYFUNCTION("GOOGLETRANSLATE(TEXT(A22,""mmmm""),""en"",""es"")"),"Diciembre")</f>
        <v>Diciembre</v>
      </c>
      <c r="G22" s="20">
        <f t="shared" si="2"/>
        <v>1899</v>
      </c>
      <c r="H22" s="20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ht="15.75" customHeight="1">
      <c r="A23" s="24"/>
      <c r="B23" s="20"/>
      <c r="C23" s="20"/>
      <c r="D23" s="22"/>
      <c r="E23" s="20"/>
      <c r="F23" s="20" t="str">
        <f>IFERROR(__xludf.DUMMYFUNCTION("GOOGLETRANSLATE(TEXT(A23,""mmmm""),""en"",""es"")"),"Diciembre")</f>
        <v>Diciembre</v>
      </c>
      <c r="G23" s="20">
        <f t="shared" si="2"/>
        <v>1899</v>
      </c>
      <c r="H23" s="20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ht="15.75" customHeight="1">
      <c r="A24" s="24"/>
      <c r="B24" s="20"/>
      <c r="C24" s="20"/>
      <c r="D24" s="22"/>
      <c r="E24" s="20"/>
      <c r="F24" s="20" t="str">
        <f>IFERROR(__xludf.DUMMYFUNCTION("GOOGLETRANSLATE(TEXT(A24,""mmmm""),""en"",""es"")"),"Diciembre")</f>
        <v>Diciembre</v>
      </c>
      <c r="G24" s="20">
        <f t="shared" si="2"/>
        <v>1899</v>
      </c>
      <c r="H24" s="20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ht="15.75" customHeight="1">
      <c r="A25" s="24"/>
      <c r="B25" s="20"/>
      <c r="C25" s="20"/>
      <c r="D25" s="22"/>
      <c r="E25" s="20"/>
      <c r="F25" s="20" t="str">
        <f>IFERROR(__xludf.DUMMYFUNCTION("GOOGLETRANSLATE(TEXT(A25,""mmmm""),""en"",""es"")"),"Diciembre")</f>
        <v>Diciembre</v>
      </c>
      <c r="G25" s="20">
        <f t="shared" si="2"/>
        <v>1899</v>
      </c>
      <c r="H25" s="20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ht="15.75" customHeight="1">
      <c r="A26" s="24"/>
      <c r="B26" s="20"/>
      <c r="C26" s="20"/>
      <c r="D26" s="22"/>
      <c r="E26" s="20"/>
      <c r="F26" s="20" t="str">
        <f>IFERROR(__xludf.DUMMYFUNCTION("GOOGLETRANSLATE(TEXT(A26,""mmmm""),""en"",""es"")"),"Diciembre")</f>
        <v>Diciembre</v>
      </c>
      <c r="G26" s="20">
        <f t="shared" si="2"/>
        <v>1899</v>
      </c>
      <c r="H26" s="20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ht="15.75" customHeight="1">
      <c r="A27" s="24"/>
      <c r="B27" s="20"/>
      <c r="C27" s="20"/>
      <c r="D27" s="22"/>
      <c r="E27" s="20"/>
      <c r="F27" s="20" t="str">
        <f>IFERROR(__xludf.DUMMYFUNCTION("GOOGLETRANSLATE(TEXT(A27,""mmmm""),""en"",""es"")"),"Diciembre")</f>
        <v>Diciembre</v>
      </c>
      <c r="G27" s="20">
        <f t="shared" si="2"/>
        <v>1899</v>
      </c>
      <c r="H27" s="20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ht="15.75" customHeight="1">
      <c r="A28" s="24"/>
      <c r="B28" s="20"/>
      <c r="C28" s="20"/>
      <c r="D28" s="22"/>
      <c r="E28" s="20"/>
      <c r="F28" s="20" t="str">
        <f>IFERROR(__xludf.DUMMYFUNCTION("GOOGLETRANSLATE(TEXT(A28,""mmmm""),""en"",""es"")"),"Diciembre")</f>
        <v>Diciembre</v>
      </c>
      <c r="G28" s="20">
        <f t="shared" si="2"/>
        <v>1899</v>
      </c>
      <c r="H28" s="20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ht="15.75" customHeight="1">
      <c r="A29" s="24"/>
      <c r="B29" s="20"/>
      <c r="C29" s="20"/>
      <c r="D29" s="22"/>
      <c r="E29" s="20"/>
      <c r="F29" s="20" t="str">
        <f>IFERROR(__xludf.DUMMYFUNCTION("GOOGLETRANSLATE(TEXT(A29,""mmmm""),""en"",""es"")"),"Diciembre")</f>
        <v>Diciembre</v>
      </c>
      <c r="G29" s="20">
        <f t="shared" si="2"/>
        <v>1899</v>
      </c>
      <c r="H29" s="20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ht="15.75" customHeight="1">
      <c r="A30" s="24"/>
      <c r="B30" s="20"/>
      <c r="C30" s="20"/>
      <c r="D30" s="22"/>
      <c r="E30" s="20"/>
      <c r="F30" s="20" t="str">
        <f>IFERROR(__xludf.DUMMYFUNCTION("GOOGLETRANSLATE(TEXT(A30,""mmmm""),""en"",""es"")"),"Diciembre")</f>
        <v>Diciembre</v>
      </c>
      <c r="G30" s="20">
        <f t="shared" si="2"/>
        <v>1899</v>
      </c>
      <c r="H30" s="20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ht="15.75" customHeight="1">
      <c r="A31" s="24"/>
      <c r="B31" s="20"/>
      <c r="C31" s="20"/>
      <c r="D31" s="22"/>
      <c r="E31" s="20"/>
      <c r="F31" s="20" t="str">
        <f>IFERROR(__xludf.DUMMYFUNCTION("GOOGLETRANSLATE(TEXT(A31,""mmmm""),""en"",""es"")"),"Diciembre")</f>
        <v>Diciembre</v>
      </c>
      <c r="G31" s="20">
        <f t="shared" si="2"/>
        <v>1899</v>
      </c>
      <c r="H31" s="20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ht="15.75" customHeight="1">
      <c r="A32" s="24"/>
      <c r="B32" s="20"/>
      <c r="C32" s="20"/>
      <c r="D32" s="22"/>
      <c r="E32" s="20"/>
      <c r="F32" s="20" t="str">
        <f>IFERROR(__xludf.DUMMYFUNCTION("GOOGLETRANSLATE(TEXT(A32,""mmmm""),""en"",""es"")"),"Diciembre")</f>
        <v>Diciembre</v>
      </c>
      <c r="G32" s="20">
        <f t="shared" si="2"/>
        <v>1899</v>
      </c>
      <c r="H32" s="20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ht="15.75" customHeight="1">
      <c r="A33" s="24"/>
      <c r="B33" s="20"/>
      <c r="C33" s="20"/>
      <c r="D33" s="22"/>
      <c r="E33" s="20"/>
      <c r="F33" s="20" t="str">
        <f>IFERROR(__xludf.DUMMYFUNCTION("GOOGLETRANSLATE(TEXT(A33,""mmmm""),""en"",""es"")"),"Diciembre")</f>
        <v>Diciembre</v>
      </c>
      <c r="G33" s="20">
        <f t="shared" si="2"/>
        <v>1899</v>
      </c>
      <c r="H33" s="20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ht="15.75" customHeight="1">
      <c r="A34" s="24"/>
      <c r="B34" s="20"/>
      <c r="C34" s="20"/>
      <c r="D34" s="22"/>
      <c r="E34" s="20"/>
      <c r="F34" s="20" t="str">
        <f>IFERROR(__xludf.DUMMYFUNCTION("GOOGLETRANSLATE(TEXT(A34,""mmmm""),""en"",""es"")"),"Diciembre")</f>
        <v>Diciembre</v>
      </c>
      <c r="G34" s="20">
        <f t="shared" si="2"/>
        <v>1899</v>
      </c>
      <c r="H34" s="20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ht="15.75" customHeight="1">
      <c r="A35" s="24"/>
      <c r="B35" s="20"/>
      <c r="C35" s="20"/>
      <c r="D35" s="22"/>
      <c r="E35" s="20"/>
      <c r="F35" s="20" t="str">
        <f>IFERROR(__xludf.DUMMYFUNCTION("GOOGLETRANSLATE(TEXT(A35,""mmmm""),""en"",""es"")"),"Diciembre")</f>
        <v>Diciembre</v>
      </c>
      <c r="G35" s="20">
        <f t="shared" si="2"/>
        <v>1899</v>
      </c>
      <c r="H35" s="20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ht="15.75" customHeight="1">
      <c r="A36" s="24"/>
      <c r="B36" s="20"/>
      <c r="C36" s="20"/>
      <c r="D36" s="22"/>
      <c r="E36" s="20"/>
      <c r="F36" s="20" t="str">
        <f>IFERROR(__xludf.DUMMYFUNCTION("GOOGLETRANSLATE(TEXT(A36,""mmmm""),""en"",""es"")"),"Diciembre")</f>
        <v>Diciembre</v>
      </c>
      <c r="G36" s="20">
        <f t="shared" si="2"/>
        <v>1899</v>
      </c>
      <c r="H36" s="20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ht="15.75" customHeight="1">
      <c r="A37" s="24"/>
      <c r="B37" s="20"/>
      <c r="C37" s="20"/>
      <c r="D37" s="22"/>
      <c r="E37" s="20"/>
      <c r="F37" s="20" t="str">
        <f>IFERROR(__xludf.DUMMYFUNCTION("GOOGLETRANSLATE(TEXT(A37,""mmmm""),""en"",""es"")"),"Diciembre")</f>
        <v>Diciembre</v>
      </c>
      <c r="G37" s="20">
        <f t="shared" si="2"/>
        <v>1899</v>
      </c>
      <c r="H37" s="20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ht="15.75" customHeight="1">
      <c r="A38" s="24"/>
      <c r="B38" s="20"/>
      <c r="C38" s="20"/>
      <c r="D38" s="22"/>
      <c r="E38" s="20"/>
      <c r="F38" s="20" t="str">
        <f>IFERROR(__xludf.DUMMYFUNCTION("GOOGLETRANSLATE(TEXT(A38,""mmmm""),""en"",""es"")"),"Diciembre")</f>
        <v>Diciembre</v>
      </c>
      <c r="G38" s="20">
        <f t="shared" si="2"/>
        <v>1899</v>
      </c>
      <c r="H38" s="20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ht="15.75" customHeight="1">
      <c r="A39" s="24"/>
      <c r="B39" s="20"/>
      <c r="C39" s="20"/>
      <c r="D39" s="22"/>
      <c r="E39" s="20"/>
      <c r="F39" s="20" t="str">
        <f>IFERROR(__xludf.DUMMYFUNCTION("GOOGLETRANSLATE(TEXT(A39,""mmmm""),""en"",""es"")"),"Diciembre")</f>
        <v>Diciembre</v>
      </c>
      <c r="G39" s="20">
        <f t="shared" si="2"/>
        <v>1899</v>
      </c>
      <c r="H39" s="20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ht="15.75" customHeight="1">
      <c r="A40" s="24"/>
      <c r="B40" s="20"/>
      <c r="C40" s="20"/>
      <c r="D40" s="22"/>
      <c r="E40" s="20"/>
      <c r="F40" s="20" t="str">
        <f>IFERROR(__xludf.DUMMYFUNCTION("GOOGLETRANSLATE(TEXT(A40,""mmmm""),""en"",""es"")"),"Diciembre")</f>
        <v>Diciembre</v>
      </c>
      <c r="G40" s="20">
        <f t="shared" si="2"/>
        <v>1899</v>
      </c>
      <c r="H40" s="20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ht="15.75" customHeight="1">
      <c r="A41" s="24"/>
      <c r="B41" s="20"/>
      <c r="C41" s="20"/>
      <c r="D41" s="22"/>
      <c r="E41" s="20"/>
      <c r="F41" s="20" t="str">
        <f>IFERROR(__xludf.DUMMYFUNCTION("GOOGLETRANSLATE(TEXT(A41,""mmmm""),""en"",""es"")"),"Diciembre")</f>
        <v>Diciembre</v>
      </c>
      <c r="G41" s="20">
        <f t="shared" si="2"/>
        <v>1899</v>
      </c>
      <c r="H41" s="20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ht="15.75" customHeight="1">
      <c r="A42" s="24"/>
      <c r="B42" s="20"/>
      <c r="C42" s="20"/>
      <c r="D42" s="22"/>
      <c r="E42" s="20"/>
      <c r="F42" s="20" t="str">
        <f>IFERROR(__xludf.DUMMYFUNCTION("GOOGLETRANSLATE(TEXT(A42,""mmmm""),""en"",""es"")"),"Diciembre")</f>
        <v>Diciembre</v>
      </c>
      <c r="G42" s="20">
        <f t="shared" si="2"/>
        <v>1899</v>
      </c>
      <c r="H42" s="20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ht="15.75" customHeight="1">
      <c r="A43" s="24"/>
      <c r="B43" s="20"/>
      <c r="C43" s="20"/>
      <c r="D43" s="22"/>
      <c r="E43" s="20"/>
      <c r="F43" s="20" t="str">
        <f>IFERROR(__xludf.DUMMYFUNCTION("GOOGLETRANSLATE(TEXT(A43,""mmmm""),""en"",""es"")"),"Diciembre")</f>
        <v>Diciembre</v>
      </c>
      <c r="G43" s="20">
        <f t="shared" si="2"/>
        <v>1899</v>
      </c>
      <c r="H43" s="20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ht="15.75" customHeight="1">
      <c r="A44" s="24"/>
      <c r="B44" s="20"/>
      <c r="C44" s="20"/>
      <c r="D44" s="22"/>
      <c r="E44" s="20"/>
      <c r="F44" s="20" t="str">
        <f>IFERROR(__xludf.DUMMYFUNCTION("GOOGLETRANSLATE(TEXT(A44,""mmmm""),""en"",""es"")"),"Diciembre")</f>
        <v>Diciembre</v>
      </c>
      <c r="G44" s="20">
        <f t="shared" si="2"/>
        <v>1899</v>
      </c>
      <c r="H44" s="20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ht="15.75" customHeight="1">
      <c r="A45" s="24"/>
      <c r="B45" s="20"/>
      <c r="C45" s="20"/>
      <c r="D45" s="22"/>
      <c r="E45" s="20"/>
      <c r="F45" s="20" t="str">
        <f>IFERROR(__xludf.DUMMYFUNCTION("GOOGLETRANSLATE(TEXT(A45,""mmmm""),""en"",""es"")"),"Diciembre")</f>
        <v>Diciembre</v>
      </c>
      <c r="G45" s="20">
        <f t="shared" si="2"/>
        <v>1899</v>
      </c>
      <c r="H45" s="20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ht="15.75" customHeight="1">
      <c r="A46" s="24"/>
      <c r="B46" s="20"/>
      <c r="C46" s="20"/>
      <c r="D46" s="22"/>
      <c r="E46" s="20"/>
      <c r="F46" s="20" t="str">
        <f>IFERROR(__xludf.DUMMYFUNCTION("GOOGLETRANSLATE(TEXT(A46,""mmmm""),""en"",""es"")"),"Diciembre")</f>
        <v>Diciembre</v>
      </c>
      <c r="G46" s="20">
        <f t="shared" si="2"/>
        <v>1899</v>
      </c>
      <c r="H46" s="20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ht="15.75" customHeight="1">
      <c r="A47" s="24"/>
      <c r="B47" s="20"/>
      <c r="C47" s="20"/>
      <c r="D47" s="22"/>
      <c r="E47" s="20"/>
      <c r="F47" s="20" t="str">
        <f>IFERROR(__xludf.DUMMYFUNCTION("GOOGLETRANSLATE(TEXT(A47,""mmmm""),""en"",""es"")"),"Diciembre")</f>
        <v>Diciembre</v>
      </c>
      <c r="G47" s="20">
        <f t="shared" si="2"/>
        <v>1899</v>
      </c>
      <c r="H47" s="20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ht="15.75" customHeight="1">
      <c r="A48" s="24"/>
      <c r="B48" s="20"/>
      <c r="C48" s="20"/>
      <c r="D48" s="22"/>
      <c r="E48" s="20"/>
      <c r="F48" s="20" t="str">
        <f>IFERROR(__xludf.DUMMYFUNCTION("GOOGLETRANSLATE(TEXT(A48,""mmmm""),""en"",""es"")"),"Diciembre")</f>
        <v>Diciembre</v>
      </c>
      <c r="G48" s="20">
        <f t="shared" si="2"/>
        <v>1899</v>
      </c>
      <c r="H48" s="20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ht="15.75" customHeight="1">
      <c r="A49" s="24"/>
      <c r="B49" s="20"/>
      <c r="C49" s="20"/>
      <c r="D49" s="22"/>
      <c r="E49" s="20"/>
      <c r="F49" s="20" t="str">
        <f>IFERROR(__xludf.DUMMYFUNCTION("GOOGLETRANSLATE(TEXT(A49,""mmmm""),""en"",""es"")"),"Diciembre")</f>
        <v>Diciembre</v>
      </c>
      <c r="G49" s="20">
        <f t="shared" si="2"/>
        <v>1899</v>
      </c>
      <c r="H49" s="20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ht="15.75" customHeight="1">
      <c r="A50" s="24"/>
      <c r="B50" s="20"/>
      <c r="C50" s="20"/>
      <c r="D50" s="22"/>
      <c r="E50" s="20"/>
      <c r="F50" s="20" t="str">
        <f>IFERROR(__xludf.DUMMYFUNCTION("GOOGLETRANSLATE(TEXT(A50,""mmmm""),""en"",""es"")"),"Diciembre")</f>
        <v>Diciembre</v>
      </c>
      <c r="G50" s="20">
        <f t="shared" si="2"/>
        <v>1899</v>
      </c>
      <c r="H50" s="20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ht="15.75" customHeight="1">
      <c r="A51" s="24"/>
      <c r="B51" s="20"/>
      <c r="C51" s="20"/>
      <c r="D51" s="22"/>
      <c r="E51" s="20"/>
      <c r="F51" s="20" t="str">
        <f>IFERROR(__xludf.DUMMYFUNCTION("GOOGLETRANSLATE(TEXT(A51,""mmmm""),""en"",""es"")"),"Diciembre")</f>
        <v>Diciembre</v>
      </c>
      <c r="G51" s="20">
        <f t="shared" si="2"/>
        <v>1899</v>
      </c>
      <c r="H51" s="20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ht="15.75" customHeight="1">
      <c r="A52" s="24"/>
      <c r="B52" s="20"/>
      <c r="C52" s="20"/>
      <c r="D52" s="22"/>
      <c r="E52" s="20"/>
      <c r="F52" s="20" t="str">
        <f>IFERROR(__xludf.DUMMYFUNCTION("GOOGLETRANSLATE(TEXT(A52,""mmmm""),""en"",""es"")"),"Diciembre")</f>
        <v>Diciembre</v>
      </c>
      <c r="G52" s="20">
        <f t="shared" si="2"/>
        <v>1899</v>
      </c>
      <c r="H52" s="20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ht="15.75" customHeight="1">
      <c r="A53" s="24"/>
      <c r="B53" s="20"/>
      <c r="C53" s="20"/>
      <c r="D53" s="22"/>
      <c r="E53" s="20"/>
      <c r="F53" s="20" t="str">
        <f>IFERROR(__xludf.DUMMYFUNCTION("GOOGLETRANSLATE(TEXT(A53,""mmmm""),""en"",""es"")"),"Diciembre")</f>
        <v>Diciembre</v>
      </c>
      <c r="G53" s="20">
        <f t="shared" si="2"/>
        <v>1899</v>
      </c>
      <c r="H53" s="20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ht="15.75" customHeight="1">
      <c r="A54" s="24"/>
      <c r="B54" s="20"/>
      <c r="C54" s="20"/>
      <c r="D54" s="22"/>
      <c r="E54" s="20"/>
      <c r="F54" s="20" t="str">
        <f>IFERROR(__xludf.DUMMYFUNCTION("GOOGLETRANSLATE(TEXT(A54,""mmmm""),""en"",""es"")"),"Diciembre")</f>
        <v>Diciembre</v>
      </c>
      <c r="G54" s="20">
        <f t="shared" si="2"/>
        <v>1899</v>
      </c>
      <c r="H54" s="20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ht="15.75" customHeight="1">
      <c r="A55" s="24"/>
      <c r="B55" s="20"/>
      <c r="C55" s="20"/>
      <c r="D55" s="22"/>
      <c r="E55" s="20"/>
      <c r="F55" s="20" t="str">
        <f>IFERROR(__xludf.DUMMYFUNCTION("GOOGLETRANSLATE(TEXT(A55,""mmmm""),""en"",""es"")"),"Diciembre")</f>
        <v>Diciembre</v>
      </c>
      <c r="G55" s="20">
        <f t="shared" si="2"/>
        <v>1899</v>
      </c>
      <c r="H55" s="20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ht="15.75" customHeight="1">
      <c r="A56" s="24"/>
      <c r="B56" s="20"/>
      <c r="C56" s="20"/>
      <c r="D56" s="22"/>
      <c r="E56" s="20"/>
      <c r="F56" s="20" t="str">
        <f>IFERROR(__xludf.DUMMYFUNCTION("GOOGLETRANSLATE(TEXT(A56,""mmmm""),""en"",""es"")"),"Diciembre")</f>
        <v>Diciembre</v>
      </c>
      <c r="G56" s="20">
        <f t="shared" si="2"/>
        <v>1899</v>
      </c>
      <c r="H56" s="20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ht="15.75" customHeight="1">
      <c r="A57" s="24"/>
      <c r="B57" s="20"/>
      <c r="C57" s="20"/>
      <c r="D57" s="22"/>
      <c r="E57" s="20"/>
      <c r="F57" s="20" t="str">
        <f>IFERROR(__xludf.DUMMYFUNCTION("GOOGLETRANSLATE(TEXT(A57,""mmmm""),""en"",""es"")"),"Diciembre")</f>
        <v>Diciembre</v>
      </c>
      <c r="G57" s="20">
        <f t="shared" si="2"/>
        <v>1899</v>
      </c>
      <c r="H57" s="20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ht="15.75" customHeight="1">
      <c r="A58" s="24"/>
      <c r="B58" s="20"/>
      <c r="C58" s="20"/>
      <c r="D58" s="22"/>
      <c r="E58" s="20"/>
      <c r="F58" s="20" t="str">
        <f>IFERROR(__xludf.DUMMYFUNCTION("GOOGLETRANSLATE(TEXT(A58,""mmmm""),""en"",""es"")"),"Diciembre")</f>
        <v>Diciembre</v>
      </c>
      <c r="G58" s="20">
        <f t="shared" si="2"/>
        <v>1899</v>
      </c>
      <c r="H58" s="20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ht="15.75" customHeight="1">
      <c r="A59" s="24"/>
      <c r="B59" s="20"/>
      <c r="C59" s="20"/>
      <c r="D59" s="22"/>
      <c r="E59" s="20"/>
      <c r="F59" s="20" t="str">
        <f>IFERROR(__xludf.DUMMYFUNCTION("GOOGLETRANSLATE(TEXT(A59,""mmmm""),""en"",""es"")"),"Diciembre")</f>
        <v>Diciembre</v>
      </c>
      <c r="G59" s="20">
        <f t="shared" si="2"/>
        <v>1899</v>
      </c>
      <c r="H59" s="20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ht="15.75" customHeight="1">
      <c r="A60" s="24"/>
      <c r="B60" s="20"/>
      <c r="C60" s="20"/>
      <c r="D60" s="22"/>
      <c r="E60" s="20"/>
      <c r="F60" s="20" t="str">
        <f>IFERROR(__xludf.DUMMYFUNCTION("GOOGLETRANSLATE(TEXT(A60,""mmmm""),""en"",""es"")"),"Diciembre")</f>
        <v>Diciembre</v>
      </c>
      <c r="G60" s="20">
        <f t="shared" si="2"/>
        <v>1899</v>
      </c>
      <c r="H60" s="20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ht="15.75" customHeight="1">
      <c r="A61" s="24"/>
      <c r="B61" s="20"/>
      <c r="C61" s="20"/>
      <c r="D61" s="22"/>
      <c r="E61" s="20"/>
      <c r="F61" s="20" t="str">
        <f>IFERROR(__xludf.DUMMYFUNCTION("GOOGLETRANSLATE(TEXT(A61,""mmmm""),""en"",""es"")"),"Diciembre")</f>
        <v>Diciembre</v>
      </c>
      <c r="G61" s="20">
        <f t="shared" si="2"/>
        <v>1899</v>
      </c>
      <c r="H61" s="20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ht="15.75" customHeight="1">
      <c r="A62" s="24"/>
      <c r="B62" s="20"/>
      <c r="C62" s="20"/>
      <c r="D62" s="22"/>
      <c r="E62" s="20"/>
      <c r="F62" s="20" t="str">
        <f>IFERROR(__xludf.DUMMYFUNCTION("GOOGLETRANSLATE(TEXT(A62,""mmmm""),""en"",""es"")"),"Diciembre")</f>
        <v>Diciembre</v>
      </c>
      <c r="G62" s="20">
        <f t="shared" si="2"/>
        <v>1899</v>
      </c>
      <c r="H62" s="20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ht="15.75" customHeight="1">
      <c r="A63" s="24"/>
      <c r="B63" s="20"/>
      <c r="C63" s="20"/>
      <c r="D63" s="22"/>
      <c r="E63" s="20"/>
      <c r="F63" s="20" t="str">
        <f>IFERROR(__xludf.DUMMYFUNCTION("GOOGLETRANSLATE(TEXT(A63,""mmmm""),""en"",""es"")"),"Diciembre")</f>
        <v>Diciembre</v>
      </c>
      <c r="G63" s="20">
        <f t="shared" si="2"/>
        <v>1899</v>
      </c>
      <c r="H63" s="20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ht="15.75" customHeight="1">
      <c r="A64" s="24"/>
      <c r="B64" s="20"/>
      <c r="C64" s="20"/>
      <c r="D64" s="22"/>
      <c r="E64" s="20"/>
      <c r="F64" s="20" t="str">
        <f>IFERROR(__xludf.DUMMYFUNCTION("GOOGLETRANSLATE(TEXT(A64,""mmmm""),""en"",""es"")"),"Diciembre")</f>
        <v>Diciembre</v>
      </c>
      <c r="G64" s="20">
        <f t="shared" si="2"/>
        <v>1899</v>
      </c>
      <c r="H64" s="20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ht="15.75" customHeight="1">
      <c r="A65" s="24"/>
      <c r="B65" s="20"/>
      <c r="C65" s="20"/>
      <c r="D65" s="22"/>
      <c r="E65" s="20"/>
      <c r="F65" s="20" t="str">
        <f>IFERROR(__xludf.DUMMYFUNCTION("GOOGLETRANSLATE(TEXT(A65,""mmmm""),""en"",""es"")"),"Diciembre")</f>
        <v>Diciembre</v>
      </c>
      <c r="G65" s="20">
        <f t="shared" si="2"/>
        <v>1899</v>
      </c>
      <c r="H65" s="20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ht="15.75" customHeight="1">
      <c r="A66" s="24"/>
      <c r="B66" s="20"/>
      <c r="C66" s="20"/>
      <c r="D66" s="22"/>
      <c r="E66" s="20"/>
      <c r="F66" s="20" t="str">
        <f>IFERROR(__xludf.DUMMYFUNCTION("GOOGLETRANSLATE(TEXT(A66,""mmmm""),""en"",""es"")"),"Diciembre")</f>
        <v>Diciembre</v>
      </c>
      <c r="G66" s="20">
        <f t="shared" si="2"/>
        <v>1899</v>
      </c>
      <c r="H66" s="20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ht="15.75" customHeight="1">
      <c r="A67" s="24"/>
      <c r="B67" s="20"/>
      <c r="C67" s="20"/>
      <c r="D67" s="22"/>
      <c r="E67" s="20"/>
      <c r="F67" s="20" t="str">
        <f>IFERROR(__xludf.DUMMYFUNCTION("GOOGLETRANSLATE(TEXT(A67,""mmmm""),""en"",""es"")"),"Diciembre")</f>
        <v>Diciembre</v>
      </c>
      <c r="G67" s="20">
        <f t="shared" si="2"/>
        <v>1899</v>
      </c>
      <c r="H67" s="20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ht="15.75" customHeight="1">
      <c r="A68" s="24"/>
      <c r="B68" s="20"/>
      <c r="C68" s="20"/>
      <c r="D68" s="22"/>
      <c r="E68" s="20"/>
      <c r="F68" s="20" t="str">
        <f>IFERROR(__xludf.DUMMYFUNCTION("GOOGLETRANSLATE(TEXT(A68,""mmmm""),""en"",""es"")"),"Diciembre")</f>
        <v>Diciembre</v>
      </c>
      <c r="G68" s="20">
        <f t="shared" si="2"/>
        <v>1899</v>
      </c>
      <c r="H68" s="20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ht="15.75" customHeight="1">
      <c r="A69" s="24"/>
      <c r="B69" s="20"/>
      <c r="C69" s="20"/>
      <c r="D69" s="22"/>
      <c r="E69" s="20"/>
      <c r="F69" s="20" t="str">
        <f>IFERROR(__xludf.DUMMYFUNCTION("GOOGLETRANSLATE(TEXT(A69,""mmmm""),""en"",""es"")"),"Diciembre")</f>
        <v>Diciembre</v>
      </c>
      <c r="G69" s="20">
        <f t="shared" si="2"/>
        <v>1899</v>
      </c>
      <c r="H69" s="20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ht="15.75" customHeight="1">
      <c r="A70" s="24"/>
      <c r="B70" s="20"/>
      <c r="C70" s="20"/>
      <c r="D70" s="22"/>
      <c r="E70" s="20"/>
      <c r="F70" s="20" t="str">
        <f>IFERROR(__xludf.DUMMYFUNCTION("GOOGLETRANSLATE(TEXT(A70,""mmmm""),""en"",""es"")"),"Diciembre")</f>
        <v>Diciembre</v>
      </c>
      <c r="G70" s="20">
        <f t="shared" si="2"/>
        <v>1899</v>
      </c>
      <c r="H70" s="20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ht="15.75" customHeight="1">
      <c r="A71" s="24"/>
      <c r="B71" s="20"/>
      <c r="C71" s="20"/>
      <c r="D71" s="22"/>
      <c r="E71" s="20"/>
      <c r="F71" s="20" t="str">
        <f>IFERROR(__xludf.DUMMYFUNCTION("GOOGLETRANSLATE(TEXT(A71,""mmmm""),""en"",""es"")"),"Diciembre")</f>
        <v>Diciembre</v>
      </c>
      <c r="G71" s="20">
        <f t="shared" si="2"/>
        <v>1899</v>
      </c>
      <c r="H71" s="20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ht="15.75" customHeight="1">
      <c r="A72" s="24"/>
      <c r="B72" s="20"/>
      <c r="C72" s="20"/>
      <c r="D72" s="22"/>
      <c r="E72" s="20"/>
      <c r="F72" s="20" t="str">
        <f>IFERROR(__xludf.DUMMYFUNCTION("GOOGLETRANSLATE(TEXT(A72,""mmmm""),""en"",""es"")"),"Diciembre")</f>
        <v>Diciembre</v>
      </c>
      <c r="G72" s="20">
        <f t="shared" si="2"/>
        <v>1899</v>
      </c>
      <c r="H72" s="20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ht="15.75" customHeight="1">
      <c r="A73" s="24"/>
      <c r="B73" s="20"/>
      <c r="C73" s="20"/>
      <c r="D73" s="22"/>
      <c r="E73" s="20"/>
      <c r="F73" s="20" t="str">
        <f>IFERROR(__xludf.DUMMYFUNCTION("GOOGLETRANSLATE(TEXT(A73,""mmmm""),""en"",""es"")"),"Diciembre")</f>
        <v>Diciembre</v>
      </c>
      <c r="G73" s="20">
        <f t="shared" si="2"/>
        <v>1899</v>
      </c>
      <c r="H73" s="20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ht="15.75" customHeight="1">
      <c r="A74" s="24"/>
      <c r="B74" s="20"/>
      <c r="C74" s="20"/>
      <c r="D74" s="22"/>
      <c r="E74" s="20"/>
      <c r="F74" s="20" t="str">
        <f>IFERROR(__xludf.DUMMYFUNCTION("GOOGLETRANSLATE(TEXT(A74,""mmmm""),""en"",""es"")"),"Diciembre")</f>
        <v>Diciembre</v>
      </c>
      <c r="G74" s="20">
        <f t="shared" si="2"/>
        <v>1899</v>
      </c>
      <c r="H74" s="20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ht="15.75" customHeight="1">
      <c r="A75" s="24"/>
      <c r="B75" s="20"/>
      <c r="C75" s="20"/>
      <c r="D75" s="22"/>
      <c r="E75" s="20"/>
      <c r="F75" s="20" t="str">
        <f>IFERROR(__xludf.DUMMYFUNCTION("GOOGLETRANSLATE(TEXT(A75,""mmmm""),""en"",""es"")"),"Diciembre")</f>
        <v>Diciembre</v>
      </c>
      <c r="G75" s="20">
        <f t="shared" si="2"/>
        <v>1899</v>
      </c>
      <c r="H75" s="20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ht="15.75" customHeight="1">
      <c r="A76" s="24"/>
      <c r="B76" s="20"/>
      <c r="C76" s="20"/>
      <c r="D76" s="22"/>
      <c r="E76" s="20"/>
      <c r="F76" s="20" t="str">
        <f>IFERROR(__xludf.DUMMYFUNCTION("GOOGLETRANSLATE(TEXT(A76,""mmmm""),""en"",""es"")"),"Diciembre")</f>
        <v>Diciembre</v>
      </c>
      <c r="G76" s="20">
        <f t="shared" si="2"/>
        <v>1899</v>
      </c>
      <c r="H76" s="20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ht="15.75" customHeight="1">
      <c r="A77" s="24"/>
      <c r="B77" s="20"/>
      <c r="C77" s="20"/>
      <c r="D77" s="22"/>
      <c r="E77" s="20"/>
      <c r="F77" s="20" t="str">
        <f>IFERROR(__xludf.DUMMYFUNCTION("GOOGLETRANSLATE(TEXT(A77,""mmmm""),""en"",""es"")"),"Diciembre")</f>
        <v>Diciembre</v>
      </c>
      <c r="G77" s="20">
        <f t="shared" si="2"/>
        <v>1899</v>
      </c>
      <c r="H77" s="20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ht="15.75" customHeight="1">
      <c r="A78" s="24"/>
      <c r="B78" s="20"/>
      <c r="C78" s="20"/>
      <c r="D78" s="22"/>
      <c r="E78" s="20"/>
      <c r="F78" s="20" t="str">
        <f>IFERROR(__xludf.DUMMYFUNCTION("GOOGLETRANSLATE(TEXT(A78,""mmmm""),""en"",""es"")"),"Diciembre")</f>
        <v>Diciembre</v>
      </c>
      <c r="G78" s="20">
        <f t="shared" si="2"/>
        <v>1899</v>
      </c>
      <c r="H78" s="20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ht="15.75" customHeight="1">
      <c r="A79" s="24"/>
      <c r="B79" s="20"/>
      <c r="C79" s="20"/>
      <c r="D79" s="22"/>
      <c r="E79" s="20"/>
      <c r="F79" s="20" t="str">
        <f>IFERROR(__xludf.DUMMYFUNCTION("GOOGLETRANSLATE(TEXT(A79,""mmmm""),""en"",""es"")"),"Diciembre")</f>
        <v>Diciembre</v>
      </c>
      <c r="G79" s="20">
        <f t="shared" si="2"/>
        <v>1899</v>
      </c>
      <c r="H79" s="20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ht="15.75" customHeight="1">
      <c r="A80" s="24"/>
      <c r="B80" s="20"/>
      <c r="C80" s="20"/>
      <c r="D80" s="22"/>
      <c r="E80" s="20"/>
      <c r="F80" s="20" t="str">
        <f>IFERROR(__xludf.DUMMYFUNCTION("GOOGLETRANSLATE(TEXT(A80,""mmmm""),""en"",""es"")"),"Diciembre")</f>
        <v>Diciembre</v>
      </c>
      <c r="G80" s="20">
        <f t="shared" si="2"/>
        <v>1899</v>
      </c>
      <c r="H80" s="20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ht="15.75" customHeight="1">
      <c r="A81" s="24"/>
      <c r="B81" s="20"/>
      <c r="C81" s="20"/>
      <c r="D81" s="22"/>
      <c r="E81" s="20"/>
      <c r="F81" s="20" t="str">
        <f>IFERROR(__xludf.DUMMYFUNCTION("GOOGLETRANSLATE(TEXT(A81,""mmmm""),""en"",""es"")"),"Diciembre")</f>
        <v>Diciembre</v>
      </c>
      <c r="G81" s="20">
        <f t="shared" si="2"/>
        <v>1899</v>
      </c>
      <c r="H81" s="20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ht="15.75" customHeight="1">
      <c r="A82" s="24"/>
      <c r="B82" s="20"/>
      <c r="C82" s="20"/>
      <c r="D82" s="22"/>
      <c r="E82" s="20"/>
      <c r="F82" s="20" t="str">
        <f>IFERROR(__xludf.DUMMYFUNCTION("GOOGLETRANSLATE(TEXT(A82,""mmmm""),""en"",""es"")"),"Diciembre")</f>
        <v>Diciembre</v>
      </c>
      <c r="G82" s="20">
        <f t="shared" si="2"/>
        <v>1899</v>
      </c>
      <c r="H82" s="20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ht="15.75" customHeight="1">
      <c r="A83" s="24"/>
      <c r="B83" s="20"/>
      <c r="C83" s="20"/>
      <c r="D83" s="22"/>
      <c r="E83" s="20"/>
      <c r="F83" s="20" t="str">
        <f>IFERROR(__xludf.DUMMYFUNCTION("GOOGLETRANSLATE(TEXT(A83,""mmmm""),""en"",""es"")"),"Diciembre")</f>
        <v>Diciembre</v>
      </c>
      <c r="G83" s="20">
        <f t="shared" si="2"/>
        <v>1899</v>
      </c>
      <c r="H83" s="20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ht="15.75" customHeight="1">
      <c r="A84" s="24"/>
      <c r="B84" s="20"/>
      <c r="C84" s="20"/>
      <c r="D84" s="22"/>
      <c r="E84" s="20"/>
      <c r="F84" s="20" t="str">
        <f>IFERROR(__xludf.DUMMYFUNCTION("GOOGLETRANSLATE(TEXT(A84,""mmmm""),""en"",""es"")"),"Diciembre")</f>
        <v>Diciembre</v>
      </c>
      <c r="G84" s="20">
        <f t="shared" si="2"/>
        <v>1899</v>
      </c>
      <c r="H84" s="20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ht="15.75" customHeight="1">
      <c r="A85" s="24"/>
      <c r="B85" s="20"/>
      <c r="C85" s="20"/>
      <c r="D85" s="22"/>
      <c r="E85" s="20"/>
      <c r="F85" s="20" t="str">
        <f>IFERROR(__xludf.DUMMYFUNCTION("GOOGLETRANSLATE(TEXT(A85,""mmmm""),""en"",""es"")"),"Diciembre")</f>
        <v>Diciembre</v>
      </c>
      <c r="G85" s="20">
        <f t="shared" si="2"/>
        <v>1899</v>
      </c>
      <c r="H85" s="20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ht="15.75" customHeight="1">
      <c r="A86" s="24"/>
      <c r="B86" s="20"/>
      <c r="C86" s="20"/>
      <c r="D86" s="22"/>
      <c r="E86" s="20"/>
      <c r="F86" s="20" t="str">
        <f>IFERROR(__xludf.DUMMYFUNCTION("GOOGLETRANSLATE(TEXT(A86,""mmmm""),""en"",""es"")"),"Diciembre")</f>
        <v>Diciembre</v>
      </c>
      <c r="G86" s="20">
        <f t="shared" si="2"/>
        <v>1899</v>
      </c>
      <c r="H86" s="20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ht="15.75" customHeight="1">
      <c r="A87" s="24"/>
      <c r="B87" s="20"/>
      <c r="C87" s="20"/>
      <c r="D87" s="22"/>
      <c r="E87" s="20"/>
      <c r="F87" s="20" t="str">
        <f>IFERROR(__xludf.DUMMYFUNCTION("GOOGLETRANSLATE(TEXT(A87,""mmmm""),""en"",""es"")"),"Diciembre")</f>
        <v>Diciembre</v>
      </c>
      <c r="G87" s="20">
        <f t="shared" si="2"/>
        <v>1899</v>
      </c>
      <c r="H87" s="20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ht="15.75" customHeight="1">
      <c r="A88" s="24"/>
      <c r="B88" s="20"/>
      <c r="C88" s="20"/>
      <c r="D88" s="22"/>
      <c r="E88" s="20"/>
      <c r="F88" s="20" t="str">
        <f>IFERROR(__xludf.DUMMYFUNCTION("GOOGLETRANSLATE(TEXT(A88,""mmmm""),""en"",""es"")"),"Diciembre")</f>
        <v>Diciembre</v>
      </c>
      <c r="G88" s="20">
        <f t="shared" si="2"/>
        <v>1899</v>
      </c>
      <c r="H88" s="20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ht="15.75" customHeight="1">
      <c r="A89" s="24"/>
      <c r="B89" s="20"/>
      <c r="C89" s="20"/>
      <c r="D89" s="22"/>
      <c r="E89" s="20"/>
      <c r="F89" s="20" t="str">
        <f>IFERROR(__xludf.DUMMYFUNCTION("GOOGLETRANSLATE(TEXT(A89,""mmmm""),""en"",""es"")"),"Diciembre")</f>
        <v>Diciembre</v>
      </c>
      <c r="G89" s="20">
        <f t="shared" si="2"/>
        <v>1899</v>
      </c>
      <c r="H89" s="20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ht="15.75" customHeight="1">
      <c r="A90" s="24"/>
      <c r="B90" s="20"/>
      <c r="C90" s="20"/>
      <c r="D90" s="22"/>
      <c r="E90" s="20"/>
      <c r="F90" s="20" t="str">
        <f>IFERROR(__xludf.DUMMYFUNCTION("GOOGLETRANSLATE(TEXT(A90,""mmmm""),""en"",""es"")"),"Diciembre")</f>
        <v>Diciembre</v>
      </c>
      <c r="G90" s="20">
        <f t="shared" si="2"/>
        <v>1899</v>
      </c>
      <c r="H90" s="20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ht="15.75" customHeight="1">
      <c r="A91" s="24"/>
      <c r="B91" s="20"/>
      <c r="C91" s="20"/>
      <c r="D91" s="22"/>
      <c r="E91" s="20"/>
      <c r="F91" s="20" t="str">
        <f>IFERROR(__xludf.DUMMYFUNCTION("GOOGLETRANSLATE(TEXT(A91,""mmmm""),""en"",""es"")"),"Diciembre")</f>
        <v>Diciembre</v>
      </c>
      <c r="G91" s="20">
        <f t="shared" si="2"/>
        <v>1899</v>
      </c>
      <c r="H91" s="20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ht="15.75" customHeight="1">
      <c r="A92" s="24"/>
      <c r="B92" s="20"/>
      <c r="C92" s="20"/>
      <c r="D92" s="22"/>
      <c r="E92" s="20"/>
      <c r="F92" s="20" t="str">
        <f>IFERROR(__xludf.DUMMYFUNCTION("GOOGLETRANSLATE(TEXT(A92,""mmmm""),""en"",""es"")"),"Diciembre")</f>
        <v>Diciembre</v>
      </c>
      <c r="G92" s="20">
        <f t="shared" si="2"/>
        <v>1899</v>
      </c>
      <c r="H92" s="20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ht="15.75" customHeight="1">
      <c r="A93" s="24"/>
      <c r="B93" s="20"/>
      <c r="C93" s="20"/>
      <c r="D93" s="22"/>
      <c r="E93" s="20"/>
      <c r="F93" s="20" t="str">
        <f>IFERROR(__xludf.DUMMYFUNCTION("GOOGLETRANSLATE(TEXT(A93,""mmmm""),""en"",""es"")"),"Diciembre")</f>
        <v>Diciembre</v>
      </c>
      <c r="G93" s="20">
        <f t="shared" si="2"/>
        <v>1899</v>
      </c>
      <c r="H93" s="20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ht="15.75" customHeight="1">
      <c r="A94" s="24"/>
      <c r="B94" s="20"/>
      <c r="C94" s="20"/>
      <c r="D94" s="22"/>
      <c r="E94" s="20"/>
      <c r="F94" s="20" t="str">
        <f>IFERROR(__xludf.DUMMYFUNCTION("GOOGLETRANSLATE(TEXT(A94,""mmmm""),""en"",""es"")"),"Diciembre")</f>
        <v>Diciembre</v>
      </c>
      <c r="G94" s="20">
        <f t="shared" si="2"/>
        <v>1899</v>
      </c>
      <c r="H94" s="20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ht="15.75" customHeight="1">
      <c r="A95" s="24"/>
      <c r="B95" s="20"/>
      <c r="C95" s="20"/>
      <c r="D95" s="22"/>
      <c r="E95" s="20"/>
      <c r="F95" s="20" t="str">
        <f>IFERROR(__xludf.DUMMYFUNCTION("GOOGLETRANSLATE(TEXT(A95,""mmmm""),""en"",""es"")"),"Diciembre")</f>
        <v>Diciembre</v>
      </c>
      <c r="G95" s="20">
        <f t="shared" si="2"/>
        <v>1899</v>
      </c>
      <c r="H95" s="20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ht="15.75" customHeight="1">
      <c r="A96" s="24"/>
      <c r="B96" s="20"/>
      <c r="C96" s="20"/>
      <c r="D96" s="22"/>
      <c r="E96" s="20"/>
      <c r="F96" s="20" t="str">
        <f>IFERROR(__xludf.DUMMYFUNCTION("GOOGLETRANSLATE(TEXT(A96,""mmmm""),""en"",""es"")"),"Diciembre")</f>
        <v>Diciembre</v>
      </c>
      <c r="G96" s="20">
        <f t="shared" si="2"/>
        <v>1899</v>
      </c>
      <c r="H96" s="20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ht="15.75" customHeight="1">
      <c r="A97" s="24"/>
      <c r="B97" s="20"/>
      <c r="C97" s="20"/>
      <c r="D97" s="22"/>
      <c r="E97" s="20"/>
      <c r="F97" s="20" t="str">
        <f>IFERROR(__xludf.DUMMYFUNCTION("GOOGLETRANSLATE(TEXT(A97,""mmmm""),""en"",""es"")"),"Diciembre")</f>
        <v>Diciembre</v>
      </c>
      <c r="G97" s="20">
        <f t="shared" si="2"/>
        <v>1899</v>
      </c>
      <c r="H97" s="20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ht="15.75" customHeight="1">
      <c r="A98" s="24"/>
      <c r="B98" s="20"/>
      <c r="C98" s="20"/>
      <c r="D98" s="22"/>
      <c r="E98" s="20"/>
      <c r="F98" s="20" t="str">
        <f>IFERROR(__xludf.DUMMYFUNCTION("GOOGLETRANSLATE(TEXT(A98,""mmmm""),""en"",""es"")"),"Diciembre")</f>
        <v>Diciembre</v>
      </c>
      <c r="G98" s="20">
        <f t="shared" si="2"/>
        <v>1899</v>
      </c>
      <c r="H98" s="20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ht="15.75" customHeight="1">
      <c r="A99" s="24"/>
      <c r="B99" s="20"/>
      <c r="C99" s="20"/>
      <c r="D99" s="22"/>
      <c r="E99" s="20"/>
      <c r="F99" s="20" t="str">
        <f>IFERROR(__xludf.DUMMYFUNCTION("GOOGLETRANSLATE(TEXT(A99,""mmmm""),""en"",""es"")"),"Diciembre")</f>
        <v>Diciembre</v>
      </c>
      <c r="G99" s="20">
        <f t="shared" si="2"/>
        <v>1899</v>
      </c>
      <c r="H99" s="20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ht="15.75" customHeight="1">
      <c r="A100" s="24"/>
      <c r="B100" s="20"/>
      <c r="C100" s="20"/>
      <c r="D100" s="22"/>
      <c r="E100" s="20"/>
      <c r="F100" s="20" t="str">
        <f>IFERROR(__xludf.DUMMYFUNCTION("GOOGLETRANSLATE(TEXT(A100,""mmmm""),""en"",""es"")"),"Diciembre")</f>
        <v>Diciembre</v>
      </c>
      <c r="G100" s="20">
        <f t="shared" si="2"/>
        <v>1899</v>
      </c>
      <c r="H100" s="20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ht="15.75" customHeight="1">
      <c r="A101" s="24"/>
      <c r="B101" s="20"/>
      <c r="C101" s="20"/>
      <c r="D101" s="22"/>
      <c r="E101" s="20"/>
      <c r="F101" s="20" t="str">
        <f>IFERROR(__xludf.DUMMYFUNCTION("GOOGLETRANSLATE(TEXT(A101,""mmmm""),""en"",""es"")"),"Diciembre")</f>
        <v>Diciembre</v>
      </c>
      <c r="G101" s="20">
        <f t="shared" si="2"/>
        <v>1899</v>
      </c>
      <c r="H101" s="20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ht="15.75" customHeight="1">
      <c r="A102" s="24"/>
      <c r="B102" s="20"/>
      <c r="C102" s="20"/>
      <c r="D102" s="22"/>
      <c r="E102" s="20"/>
      <c r="F102" s="20" t="str">
        <f>IFERROR(__xludf.DUMMYFUNCTION("GOOGLETRANSLATE(TEXT(A102,""mmmm""),""en"",""es"")"),"Diciembre")</f>
        <v>Diciembre</v>
      </c>
      <c r="G102" s="20">
        <f t="shared" si="2"/>
        <v>1899</v>
      </c>
      <c r="H102" s="20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ht="15.75" customHeight="1">
      <c r="A103" s="24"/>
      <c r="B103" s="20"/>
      <c r="C103" s="20"/>
      <c r="D103" s="22"/>
      <c r="E103" s="20"/>
      <c r="F103" s="20" t="str">
        <f>IFERROR(__xludf.DUMMYFUNCTION("GOOGLETRANSLATE(TEXT(A103,""mmmm""),""en"",""es"")"),"Diciembre")</f>
        <v>Diciembre</v>
      </c>
      <c r="G103" s="20">
        <f t="shared" si="2"/>
        <v>1899</v>
      </c>
      <c r="H103" s="20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ht="15.75" customHeight="1">
      <c r="A104" s="21"/>
      <c r="B104" s="20"/>
      <c r="C104" s="20"/>
      <c r="D104" s="22"/>
      <c r="E104" s="20"/>
      <c r="F104" s="20" t="str">
        <f>IFERROR(__xludf.DUMMYFUNCTION("GOOGLETRANSLATE(TEXT(A104,""mmmm""),""en"",""es"")"),"Diciembre")</f>
        <v>Diciembre</v>
      </c>
      <c r="G104" s="20">
        <f t="shared" si="2"/>
        <v>1899</v>
      </c>
      <c r="H104" s="20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  <row r="999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</row>
    <row r="1000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</row>
  </sheetData>
  <mergeCells count="2">
    <mergeCell ref="A1:H1"/>
    <mergeCell ref="A2:H2"/>
  </mergeCells>
  <dataValidations>
    <dataValidation type="list" allowBlank="1" sqref="C5:C104">
      <formula1>"Fondo de emergencia,Cartera de inversión,Dividendos mensuales,Independencia financiera,Ahorro vivienda,Amortizar deuda,Viaje,Formación,Otro"</formula1>
    </dataValidation>
  </dataValidations>
  <printOptions/>
  <pageMargins bottom="0.75" footer="0.0" header="0.0" left="0.7" right="0.7" top="0.75"/>
  <pageSetup orientation="landscape"/>
  <drawing r:id="rId1"/>
  <tableParts count="1"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5.63"/>
    <col customWidth="1" min="2" max="2" width="9.88"/>
    <col customWidth="1" min="3" max="3" width="22.88"/>
    <col customWidth="1" min="4" max="4" width="18.75"/>
    <col customWidth="1" min="5" max="5" width="15.38"/>
    <col customWidth="1" min="6" max="6" width="10.88"/>
    <col customWidth="1" min="7" max="7" width="16.13"/>
    <col customWidth="1" min="8" max="19" width="8.63"/>
  </cols>
  <sheetData>
    <row r="1" ht="27.75" customHeight="1">
      <c r="A1" s="17" t="s">
        <v>49</v>
      </c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ht="24.0" customHeight="1">
      <c r="A2" s="18" t="s">
        <v>50</v>
      </c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>
      <c r="A4" s="19" t="s">
        <v>46</v>
      </c>
      <c r="B4" s="19" t="s">
        <v>47</v>
      </c>
      <c r="C4" s="19" t="s">
        <v>21</v>
      </c>
      <c r="D4" s="19" t="s">
        <v>51</v>
      </c>
      <c r="E4" s="19" t="s">
        <v>52</v>
      </c>
      <c r="F4" s="19" t="s">
        <v>53</v>
      </c>
      <c r="G4" s="19" t="s">
        <v>54</v>
      </c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</row>
    <row r="5">
      <c r="A5" s="20" t="s">
        <v>55</v>
      </c>
      <c r="B5" s="20">
        <v>2026.0</v>
      </c>
      <c r="C5" s="20" t="s">
        <v>30</v>
      </c>
      <c r="D5" s="22">
        <v>100.0</v>
      </c>
      <c r="E5" s="22">
        <f>SUMIFS(Aportaciones!D:D,Aportaciones!B:B,C5,Aportaciones!F:F,A5,Aportaciones!G:G,B5)</f>
        <v>300</v>
      </c>
      <c r="F5" s="22">
        <f t="shared" ref="F5:F64" si="1">E5-D5</f>
        <v>200</v>
      </c>
      <c r="G5" s="23">
        <f t="shared" ref="G5:G64" si="2">IFERROR(E5/D5,0)</f>
        <v>3</v>
      </c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</row>
    <row r="6">
      <c r="A6" s="20" t="s">
        <v>55</v>
      </c>
      <c r="B6" s="20">
        <v>2026.0</v>
      </c>
      <c r="C6" s="20" t="s">
        <v>34</v>
      </c>
      <c r="D6" s="22">
        <v>100.0</v>
      </c>
      <c r="E6" s="22">
        <f>SUMIFS(Aportaciones!D:D,Aportaciones!B:B,C6,Aportaciones!F:F,A6,Aportaciones!G:G,B6)</f>
        <v>250</v>
      </c>
      <c r="F6" s="22">
        <f t="shared" si="1"/>
        <v>150</v>
      </c>
      <c r="G6" s="23">
        <f t="shared" si="2"/>
        <v>2.5</v>
      </c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</row>
    <row r="7">
      <c r="A7" s="20" t="s">
        <v>55</v>
      </c>
      <c r="B7" s="20">
        <v>2026.0</v>
      </c>
      <c r="C7" s="20" t="s">
        <v>36</v>
      </c>
      <c r="D7" s="22">
        <v>100.0</v>
      </c>
      <c r="E7" s="22">
        <f>SUMIFS(Aportaciones!D:D,Aportaciones!B:B,C7,Aportaciones!F:F,A7,Aportaciones!G:G,B7)</f>
        <v>0</v>
      </c>
      <c r="F7" s="22">
        <f t="shared" si="1"/>
        <v>-100</v>
      </c>
      <c r="G7" s="23">
        <f t="shared" si="2"/>
        <v>0</v>
      </c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</row>
    <row r="8">
      <c r="A8" s="20" t="s">
        <v>55</v>
      </c>
      <c r="B8" s="20">
        <v>2026.0</v>
      </c>
      <c r="C8" s="20" t="s">
        <v>38</v>
      </c>
      <c r="D8" s="22">
        <v>100.0</v>
      </c>
      <c r="E8" s="22">
        <f>SUMIFS(Aportaciones!D:D,Aportaciones!B:B,C8,Aportaciones!F:F,A8,Aportaciones!G:G,B8)</f>
        <v>0</v>
      </c>
      <c r="F8" s="22">
        <f t="shared" si="1"/>
        <v>-100</v>
      </c>
      <c r="G8" s="23">
        <f t="shared" si="2"/>
        <v>0</v>
      </c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</row>
    <row r="9">
      <c r="A9" s="20" t="s">
        <v>55</v>
      </c>
      <c r="B9" s="20">
        <v>2026.0</v>
      </c>
      <c r="C9" s="20" t="s">
        <v>39</v>
      </c>
      <c r="D9" s="22">
        <v>100.0</v>
      </c>
      <c r="E9" s="22">
        <f>SUMIFS(Aportaciones!D:D,Aportaciones!B:B,C9,Aportaciones!F:F,A9,Aportaciones!G:G,B9)</f>
        <v>0</v>
      </c>
      <c r="F9" s="22">
        <f t="shared" si="1"/>
        <v>-100</v>
      </c>
      <c r="G9" s="23">
        <f t="shared" si="2"/>
        <v>0</v>
      </c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</row>
    <row r="10">
      <c r="A10" s="20" t="s">
        <v>56</v>
      </c>
      <c r="B10" s="20">
        <v>2026.0</v>
      </c>
      <c r="C10" s="20" t="s">
        <v>30</v>
      </c>
      <c r="D10" s="22">
        <v>100.0</v>
      </c>
      <c r="E10" s="22">
        <f>SUMIFS(Aportaciones!D:D,Aportaciones!B:B,C10,Aportaciones!F:F,A10,Aportaciones!G:G,B10)</f>
        <v>0</v>
      </c>
      <c r="F10" s="22">
        <f t="shared" si="1"/>
        <v>-100</v>
      </c>
      <c r="G10" s="23">
        <f t="shared" si="2"/>
        <v>0</v>
      </c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</row>
    <row r="11">
      <c r="A11" s="20" t="s">
        <v>56</v>
      </c>
      <c r="B11" s="20">
        <v>2026.0</v>
      </c>
      <c r="C11" s="20" t="s">
        <v>34</v>
      </c>
      <c r="D11" s="22">
        <v>100.0</v>
      </c>
      <c r="E11" s="22">
        <f>SUMIFS(Aportaciones!D:D,Aportaciones!B:B,C11,Aportaciones!F:F,A11,Aportaciones!G:G,B11)</f>
        <v>0</v>
      </c>
      <c r="F11" s="22">
        <f t="shared" si="1"/>
        <v>-100</v>
      </c>
      <c r="G11" s="23">
        <f t="shared" si="2"/>
        <v>0</v>
      </c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</row>
    <row r="12">
      <c r="A12" s="20" t="s">
        <v>56</v>
      </c>
      <c r="B12" s="20">
        <v>2026.0</v>
      </c>
      <c r="C12" s="20" t="s">
        <v>36</v>
      </c>
      <c r="D12" s="22">
        <v>100.0</v>
      </c>
      <c r="E12" s="22">
        <f>SUMIFS(Aportaciones!D:D,Aportaciones!B:B,C12,Aportaciones!F:F,A12,Aportaciones!G:G,B12)</f>
        <v>0</v>
      </c>
      <c r="F12" s="22">
        <f t="shared" si="1"/>
        <v>-100</v>
      </c>
      <c r="G12" s="23">
        <f t="shared" si="2"/>
        <v>0</v>
      </c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</row>
    <row r="13">
      <c r="A13" s="20" t="s">
        <v>56</v>
      </c>
      <c r="B13" s="20">
        <v>2026.0</v>
      </c>
      <c r="C13" s="20" t="s">
        <v>38</v>
      </c>
      <c r="D13" s="22">
        <v>100.0</v>
      </c>
      <c r="E13" s="22">
        <f>SUMIFS(Aportaciones!D:D,Aportaciones!B:B,C13,Aportaciones!F:F,A13,Aportaciones!G:G,B13)</f>
        <v>0</v>
      </c>
      <c r="F13" s="22">
        <f t="shared" si="1"/>
        <v>-100</v>
      </c>
      <c r="G13" s="23">
        <f t="shared" si="2"/>
        <v>0</v>
      </c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</row>
    <row r="14">
      <c r="A14" s="20" t="s">
        <v>56</v>
      </c>
      <c r="B14" s="20">
        <v>2026.0</v>
      </c>
      <c r="C14" s="20" t="s">
        <v>39</v>
      </c>
      <c r="D14" s="22">
        <v>100.0</v>
      </c>
      <c r="E14" s="22">
        <f>SUMIFS(Aportaciones!D:D,Aportaciones!B:B,C14,Aportaciones!F:F,A14,Aportaciones!G:G,B14)</f>
        <v>0</v>
      </c>
      <c r="F14" s="22">
        <f t="shared" si="1"/>
        <v>-100</v>
      </c>
      <c r="G14" s="23">
        <f t="shared" si="2"/>
        <v>0</v>
      </c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</row>
    <row r="15">
      <c r="A15" s="20" t="s">
        <v>57</v>
      </c>
      <c r="B15" s="20">
        <v>2026.0</v>
      </c>
      <c r="C15" s="20" t="s">
        <v>30</v>
      </c>
      <c r="D15" s="22">
        <v>100.0</v>
      </c>
      <c r="E15" s="22">
        <f>SUMIFS(Aportaciones!D:D,Aportaciones!B:B,C15,Aportaciones!F:F,A15,Aportaciones!G:G,B15)</f>
        <v>0</v>
      </c>
      <c r="F15" s="22">
        <f t="shared" si="1"/>
        <v>-100</v>
      </c>
      <c r="G15" s="23">
        <f t="shared" si="2"/>
        <v>0</v>
      </c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</row>
    <row r="16">
      <c r="A16" s="20" t="s">
        <v>57</v>
      </c>
      <c r="B16" s="20">
        <v>2026.0</v>
      </c>
      <c r="C16" s="20" t="s">
        <v>34</v>
      </c>
      <c r="D16" s="22">
        <v>100.0</v>
      </c>
      <c r="E16" s="22">
        <f>SUMIFS(Aportaciones!D:D,Aportaciones!B:B,C16,Aportaciones!F:F,A16,Aportaciones!G:G,B16)</f>
        <v>0</v>
      </c>
      <c r="F16" s="22">
        <f t="shared" si="1"/>
        <v>-100</v>
      </c>
      <c r="G16" s="23">
        <f t="shared" si="2"/>
        <v>0</v>
      </c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</row>
    <row r="17">
      <c r="A17" s="20" t="s">
        <v>57</v>
      </c>
      <c r="B17" s="20">
        <v>2026.0</v>
      </c>
      <c r="C17" s="20" t="s">
        <v>36</v>
      </c>
      <c r="D17" s="22">
        <v>100.0</v>
      </c>
      <c r="E17" s="22">
        <f>SUMIFS(Aportaciones!D:D,Aportaciones!B:B,C17,Aportaciones!F:F,A17,Aportaciones!G:G,B17)</f>
        <v>0</v>
      </c>
      <c r="F17" s="22">
        <f t="shared" si="1"/>
        <v>-100</v>
      </c>
      <c r="G17" s="23">
        <f t="shared" si="2"/>
        <v>0</v>
      </c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</row>
    <row r="18">
      <c r="A18" s="20" t="s">
        <v>57</v>
      </c>
      <c r="B18" s="20">
        <v>2026.0</v>
      </c>
      <c r="C18" s="20" t="s">
        <v>38</v>
      </c>
      <c r="D18" s="22">
        <v>100.0</v>
      </c>
      <c r="E18" s="22">
        <f>SUMIFS(Aportaciones!D:D,Aportaciones!B:B,C18,Aportaciones!F:F,A18,Aportaciones!G:G,B18)</f>
        <v>0</v>
      </c>
      <c r="F18" s="22">
        <f t="shared" si="1"/>
        <v>-100</v>
      </c>
      <c r="G18" s="23">
        <f t="shared" si="2"/>
        <v>0</v>
      </c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</row>
    <row r="19">
      <c r="A19" s="20" t="s">
        <v>57</v>
      </c>
      <c r="B19" s="20">
        <v>2026.0</v>
      </c>
      <c r="C19" s="20" t="s">
        <v>39</v>
      </c>
      <c r="D19" s="22">
        <v>100.0</v>
      </c>
      <c r="E19" s="22">
        <f>SUMIFS(Aportaciones!D:D,Aportaciones!B:B,C19,Aportaciones!F:F,A19,Aportaciones!G:G,B19)</f>
        <v>0</v>
      </c>
      <c r="F19" s="22">
        <f t="shared" si="1"/>
        <v>-100</v>
      </c>
      <c r="G19" s="23">
        <f t="shared" si="2"/>
        <v>0</v>
      </c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</row>
    <row r="20">
      <c r="A20" s="20" t="s">
        <v>58</v>
      </c>
      <c r="B20" s="20">
        <v>2026.0</v>
      </c>
      <c r="C20" s="20" t="s">
        <v>30</v>
      </c>
      <c r="D20" s="22">
        <v>100.0</v>
      </c>
      <c r="E20" s="22">
        <f>SUMIFS(Aportaciones!D:D,Aportaciones!B:B,C20,Aportaciones!F:F,A20,Aportaciones!G:G,B20)</f>
        <v>0</v>
      </c>
      <c r="F20" s="22">
        <f t="shared" si="1"/>
        <v>-100</v>
      </c>
      <c r="G20" s="23">
        <f t="shared" si="2"/>
        <v>0</v>
      </c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</row>
    <row r="21" ht="15.75" customHeight="1">
      <c r="A21" s="20" t="s">
        <v>58</v>
      </c>
      <c r="B21" s="20">
        <v>2026.0</v>
      </c>
      <c r="C21" s="20" t="s">
        <v>34</v>
      </c>
      <c r="D21" s="22">
        <v>100.0</v>
      </c>
      <c r="E21" s="22">
        <f>SUMIFS(Aportaciones!D:D,Aportaciones!B:B,C21,Aportaciones!F:F,A21,Aportaciones!G:G,B21)</f>
        <v>0</v>
      </c>
      <c r="F21" s="22">
        <f t="shared" si="1"/>
        <v>-100</v>
      </c>
      <c r="G21" s="23">
        <f t="shared" si="2"/>
        <v>0</v>
      </c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</row>
    <row r="22" ht="15.75" customHeight="1">
      <c r="A22" s="20" t="s">
        <v>58</v>
      </c>
      <c r="B22" s="20">
        <v>2026.0</v>
      </c>
      <c r="C22" s="20" t="s">
        <v>36</v>
      </c>
      <c r="D22" s="22">
        <v>100.0</v>
      </c>
      <c r="E22" s="22">
        <f>SUMIFS(Aportaciones!D:D,Aportaciones!B:B,C22,Aportaciones!F:F,A22,Aportaciones!G:G,B22)</f>
        <v>0</v>
      </c>
      <c r="F22" s="22">
        <f t="shared" si="1"/>
        <v>-100</v>
      </c>
      <c r="G22" s="23">
        <f t="shared" si="2"/>
        <v>0</v>
      </c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</row>
    <row r="23" ht="15.75" customHeight="1">
      <c r="A23" s="20" t="s">
        <v>58</v>
      </c>
      <c r="B23" s="20">
        <v>2026.0</v>
      </c>
      <c r="C23" s="20" t="s">
        <v>38</v>
      </c>
      <c r="D23" s="22">
        <v>100.0</v>
      </c>
      <c r="E23" s="22">
        <f>SUMIFS(Aportaciones!D:D,Aportaciones!B:B,C23,Aportaciones!F:F,A23,Aportaciones!G:G,B23)</f>
        <v>0</v>
      </c>
      <c r="F23" s="22">
        <f t="shared" si="1"/>
        <v>-100</v>
      </c>
      <c r="G23" s="23">
        <f t="shared" si="2"/>
        <v>0</v>
      </c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</row>
    <row r="24" ht="15.75" customHeight="1">
      <c r="A24" s="20" t="s">
        <v>58</v>
      </c>
      <c r="B24" s="20">
        <v>2026.0</v>
      </c>
      <c r="C24" s="20" t="s">
        <v>39</v>
      </c>
      <c r="D24" s="22">
        <v>100.0</v>
      </c>
      <c r="E24" s="22">
        <f>SUMIFS(Aportaciones!D:D,Aportaciones!B:B,C24,Aportaciones!F:F,A24,Aportaciones!G:G,B24)</f>
        <v>0</v>
      </c>
      <c r="F24" s="22">
        <f t="shared" si="1"/>
        <v>-100</v>
      </c>
      <c r="G24" s="23">
        <f t="shared" si="2"/>
        <v>0</v>
      </c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</row>
    <row r="25" ht="15.75" customHeight="1">
      <c r="A25" s="20" t="s">
        <v>59</v>
      </c>
      <c r="B25" s="20">
        <v>2026.0</v>
      </c>
      <c r="C25" s="20" t="s">
        <v>30</v>
      </c>
      <c r="D25" s="22">
        <v>100.0</v>
      </c>
      <c r="E25" s="22">
        <f>SUMIFS(Aportaciones!D:D,Aportaciones!B:B,C25,Aportaciones!F:F,A25,Aportaciones!G:G,B25)</f>
        <v>0</v>
      </c>
      <c r="F25" s="22">
        <f t="shared" si="1"/>
        <v>-100</v>
      </c>
      <c r="G25" s="23">
        <f t="shared" si="2"/>
        <v>0</v>
      </c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</row>
    <row r="26" ht="15.75" customHeight="1">
      <c r="A26" s="20" t="s">
        <v>59</v>
      </c>
      <c r="B26" s="20">
        <v>2026.0</v>
      </c>
      <c r="C26" s="20" t="s">
        <v>34</v>
      </c>
      <c r="D26" s="22">
        <v>100.0</v>
      </c>
      <c r="E26" s="22">
        <f>SUMIFS(Aportaciones!D:D,Aportaciones!B:B,C26,Aportaciones!F:F,A26,Aportaciones!G:G,B26)</f>
        <v>0</v>
      </c>
      <c r="F26" s="22">
        <f t="shared" si="1"/>
        <v>-100</v>
      </c>
      <c r="G26" s="23">
        <f t="shared" si="2"/>
        <v>0</v>
      </c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</row>
    <row r="27" ht="15.75" customHeight="1">
      <c r="A27" s="20" t="s">
        <v>59</v>
      </c>
      <c r="B27" s="20">
        <v>2026.0</v>
      </c>
      <c r="C27" s="20" t="s">
        <v>36</v>
      </c>
      <c r="D27" s="22">
        <v>100.0</v>
      </c>
      <c r="E27" s="22">
        <f>SUMIFS(Aportaciones!D:D,Aportaciones!B:B,C27,Aportaciones!F:F,A27,Aportaciones!G:G,B27)</f>
        <v>0</v>
      </c>
      <c r="F27" s="22">
        <f t="shared" si="1"/>
        <v>-100</v>
      </c>
      <c r="G27" s="23">
        <f t="shared" si="2"/>
        <v>0</v>
      </c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</row>
    <row r="28" ht="15.75" customHeight="1">
      <c r="A28" s="20" t="s">
        <v>59</v>
      </c>
      <c r="B28" s="20">
        <v>2026.0</v>
      </c>
      <c r="C28" s="20" t="s">
        <v>38</v>
      </c>
      <c r="D28" s="22">
        <v>100.0</v>
      </c>
      <c r="E28" s="22">
        <f>SUMIFS(Aportaciones!D:D,Aportaciones!B:B,C28,Aportaciones!F:F,A28,Aportaciones!G:G,B28)</f>
        <v>0</v>
      </c>
      <c r="F28" s="22">
        <f t="shared" si="1"/>
        <v>-100</v>
      </c>
      <c r="G28" s="23">
        <f t="shared" si="2"/>
        <v>0</v>
      </c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</row>
    <row r="29" ht="15.75" customHeight="1">
      <c r="A29" s="20" t="s">
        <v>59</v>
      </c>
      <c r="B29" s="20">
        <v>2026.0</v>
      </c>
      <c r="C29" s="20" t="s">
        <v>39</v>
      </c>
      <c r="D29" s="22">
        <v>100.0</v>
      </c>
      <c r="E29" s="22">
        <f>SUMIFS(Aportaciones!D:D,Aportaciones!B:B,C29,Aportaciones!F:F,A29,Aportaciones!G:G,B29)</f>
        <v>0</v>
      </c>
      <c r="F29" s="22">
        <f t="shared" si="1"/>
        <v>-100</v>
      </c>
      <c r="G29" s="23">
        <f t="shared" si="2"/>
        <v>0</v>
      </c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</row>
    <row r="30" ht="15.75" customHeight="1">
      <c r="A30" s="20" t="s">
        <v>60</v>
      </c>
      <c r="B30" s="20">
        <v>2026.0</v>
      </c>
      <c r="C30" s="20" t="s">
        <v>30</v>
      </c>
      <c r="D30" s="22">
        <v>100.0</v>
      </c>
      <c r="E30" s="22">
        <f>SUMIFS(Aportaciones!D:D,Aportaciones!B:B,C30,Aportaciones!F:F,A30,Aportaciones!G:G,B30)</f>
        <v>0</v>
      </c>
      <c r="F30" s="22">
        <f t="shared" si="1"/>
        <v>-100</v>
      </c>
      <c r="G30" s="23">
        <f t="shared" si="2"/>
        <v>0</v>
      </c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</row>
    <row r="31" ht="15.75" customHeight="1">
      <c r="A31" s="20" t="s">
        <v>60</v>
      </c>
      <c r="B31" s="20">
        <v>2026.0</v>
      </c>
      <c r="C31" s="20" t="s">
        <v>34</v>
      </c>
      <c r="D31" s="22">
        <v>100.0</v>
      </c>
      <c r="E31" s="22">
        <f>SUMIFS(Aportaciones!D:D,Aportaciones!B:B,C31,Aportaciones!F:F,A31,Aportaciones!G:G,B31)</f>
        <v>0</v>
      </c>
      <c r="F31" s="22">
        <f t="shared" si="1"/>
        <v>-100</v>
      </c>
      <c r="G31" s="23">
        <f t="shared" si="2"/>
        <v>0</v>
      </c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</row>
    <row r="32" ht="15.75" customHeight="1">
      <c r="A32" s="20" t="s">
        <v>60</v>
      </c>
      <c r="B32" s="20">
        <v>2026.0</v>
      </c>
      <c r="C32" s="20" t="s">
        <v>36</v>
      </c>
      <c r="D32" s="22">
        <v>100.0</v>
      </c>
      <c r="E32" s="22">
        <f>SUMIFS(Aportaciones!D:D,Aportaciones!B:B,C32,Aportaciones!F:F,A32,Aportaciones!G:G,B32)</f>
        <v>0</v>
      </c>
      <c r="F32" s="22">
        <f t="shared" si="1"/>
        <v>-100</v>
      </c>
      <c r="G32" s="23">
        <f t="shared" si="2"/>
        <v>0</v>
      </c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</row>
    <row r="33" ht="15.75" customHeight="1">
      <c r="A33" s="20" t="s">
        <v>60</v>
      </c>
      <c r="B33" s="20">
        <v>2026.0</v>
      </c>
      <c r="C33" s="20" t="s">
        <v>38</v>
      </c>
      <c r="D33" s="22">
        <v>100.0</v>
      </c>
      <c r="E33" s="22">
        <f>SUMIFS(Aportaciones!D:D,Aportaciones!B:B,C33,Aportaciones!F:F,A33,Aportaciones!G:G,B33)</f>
        <v>0</v>
      </c>
      <c r="F33" s="22">
        <f t="shared" si="1"/>
        <v>-100</v>
      </c>
      <c r="G33" s="23">
        <f t="shared" si="2"/>
        <v>0</v>
      </c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</row>
    <row r="34" ht="15.75" customHeight="1">
      <c r="A34" s="20" t="s">
        <v>60</v>
      </c>
      <c r="B34" s="20">
        <v>2026.0</v>
      </c>
      <c r="C34" s="20" t="s">
        <v>39</v>
      </c>
      <c r="D34" s="22">
        <v>100.0</v>
      </c>
      <c r="E34" s="22">
        <f>SUMIFS(Aportaciones!D:D,Aportaciones!B:B,C34,Aportaciones!F:F,A34,Aportaciones!G:G,B34)</f>
        <v>0</v>
      </c>
      <c r="F34" s="22">
        <f t="shared" si="1"/>
        <v>-100</v>
      </c>
      <c r="G34" s="23">
        <f t="shared" si="2"/>
        <v>0</v>
      </c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</row>
    <row r="35" ht="15.75" customHeight="1">
      <c r="A35" s="20" t="s">
        <v>61</v>
      </c>
      <c r="B35" s="20">
        <v>2026.0</v>
      </c>
      <c r="C35" s="20" t="s">
        <v>30</v>
      </c>
      <c r="D35" s="22">
        <v>100.0</v>
      </c>
      <c r="E35" s="22">
        <f>SUMIFS(Aportaciones!D:D,Aportaciones!B:B,C35,Aportaciones!F:F,A35,Aportaciones!G:G,B35)</f>
        <v>0</v>
      </c>
      <c r="F35" s="22">
        <f t="shared" si="1"/>
        <v>-100</v>
      </c>
      <c r="G35" s="23">
        <f t="shared" si="2"/>
        <v>0</v>
      </c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</row>
    <row r="36" ht="15.75" customHeight="1">
      <c r="A36" s="20" t="s">
        <v>61</v>
      </c>
      <c r="B36" s="20">
        <v>2026.0</v>
      </c>
      <c r="C36" s="20" t="s">
        <v>34</v>
      </c>
      <c r="D36" s="22">
        <v>100.0</v>
      </c>
      <c r="E36" s="22">
        <f>SUMIFS(Aportaciones!D:D,Aportaciones!B:B,C36,Aportaciones!F:F,A36,Aportaciones!G:G,B36)</f>
        <v>0</v>
      </c>
      <c r="F36" s="22">
        <f t="shared" si="1"/>
        <v>-100</v>
      </c>
      <c r="G36" s="23">
        <f t="shared" si="2"/>
        <v>0</v>
      </c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</row>
    <row r="37" ht="15.75" customHeight="1">
      <c r="A37" s="20" t="s">
        <v>61</v>
      </c>
      <c r="B37" s="20">
        <v>2026.0</v>
      </c>
      <c r="C37" s="20" t="s">
        <v>36</v>
      </c>
      <c r="D37" s="22">
        <v>100.0</v>
      </c>
      <c r="E37" s="22">
        <f>SUMIFS(Aportaciones!D:D,Aportaciones!B:B,C37,Aportaciones!F:F,A37,Aportaciones!G:G,B37)</f>
        <v>0</v>
      </c>
      <c r="F37" s="22">
        <f t="shared" si="1"/>
        <v>-100</v>
      </c>
      <c r="G37" s="23">
        <f t="shared" si="2"/>
        <v>0</v>
      </c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</row>
    <row r="38" ht="15.75" customHeight="1">
      <c r="A38" s="20" t="s">
        <v>61</v>
      </c>
      <c r="B38" s="20">
        <v>2026.0</v>
      </c>
      <c r="C38" s="20" t="s">
        <v>38</v>
      </c>
      <c r="D38" s="22">
        <v>100.0</v>
      </c>
      <c r="E38" s="22">
        <f>SUMIFS(Aportaciones!D:D,Aportaciones!B:B,C38,Aportaciones!F:F,A38,Aportaciones!G:G,B38)</f>
        <v>0</v>
      </c>
      <c r="F38" s="22">
        <f t="shared" si="1"/>
        <v>-100</v>
      </c>
      <c r="G38" s="23">
        <f t="shared" si="2"/>
        <v>0</v>
      </c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</row>
    <row r="39" ht="15.75" customHeight="1">
      <c r="A39" s="20" t="s">
        <v>61</v>
      </c>
      <c r="B39" s="20">
        <v>2026.0</v>
      </c>
      <c r="C39" s="20" t="s">
        <v>39</v>
      </c>
      <c r="D39" s="22">
        <v>100.0</v>
      </c>
      <c r="E39" s="22">
        <f>SUMIFS(Aportaciones!D:D,Aportaciones!B:B,C39,Aportaciones!F:F,A39,Aportaciones!G:G,B39)</f>
        <v>0</v>
      </c>
      <c r="F39" s="22">
        <f t="shared" si="1"/>
        <v>-100</v>
      </c>
      <c r="G39" s="23">
        <f t="shared" si="2"/>
        <v>0</v>
      </c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</row>
    <row r="40" ht="15.75" customHeight="1">
      <c r="A40" s="20" t="s">
        <v>62</v>
      </c>
      <c r="B40" s="20">
        <v>2026.0</v>
      </c>
      <c r="C40" s="20" t="s">
        <v>30</v>
      </c>
      <c r="D40" s="22">
        <v>100.0</v>
      </c>
      <c r="E40" s="22">
        <f>SUMIFS(Aportaciones!D:D,Aportaciones!B:B,C40,Aportaciones!F:F,A40,Aportaciones!G:G,B40)</f>
        <v>0</v>
      </c>
      <c r="F40" s="22">
        <f t="shared" si="1"/>
        <v>-100</v>
      </c>
      <c r="G40" s="23">
        <f t="shared" si="2"/>
        <v>0</v>
      </c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</row>
    <row r="41" ht="15.75" customHeight="1">
      <c r="A41" s="20" t="s">
        <v>62</v>
      </c>
      <c r="B41" s="20">
        <v>2026.0</v>
      </c>
      <c r="C41" s="20" t="s">
        <v>34</v>
      </c>
      <c r="D41" s="22">
        <v>100.0</v>
      </c>
      <c r="E41" s="22">
        <f>SUMIFS(Aportaciones!D:D,Aportaciones!B:B,C41,Aportaciones!F:F,A41,Aportaciones!G:G,B41)</f>
        <v>0</v>
      </c>
      <c r="F41" s="22">
        <f t="shared" si="1"/>
        <v>-100</v>
      </c>
      <c r="G41" s="23">
        <f t="shared" si="2"/>
        <v>0</v>
      </c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</row>
    <row r="42" ht="15.75" customHeight="1">
      <c r="A42" s="20" t="s">
        <v>62</v>
      </c>
      <c r="B42" s="20">
        <v>2026.0</v>
      </c>
      <c r="C42" s="20" t="s">
        <v>36</v>
      </c>
      <c r="D42" s="22">
        <v>100.0</v>
      </c>
      <c r="E42" s="22">
        <f>SUMIFS(Aportaciones!D:D,Aportaciones!B:B,C42,Aportaciones!F:F,A42,Aportaciones!G:G,B42)</f>
        <v>0</v>
      </c>
      <c r="F42" s="22">
        <f t="shared" si="1"/>
        <v>-100</v>
      </c>
      <c r="G42" s="23">
        <f t="shared" si="2"/>
        <v>0</v>
      </c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</row>
    <row r="43" ht="15.75" customHeight="1">
      <c r="A43" s="20" t="s">
        <v>62</v>
      </c>
      <c r="B43" s="20">
        <v>2026.0</v>
      </c>
      <c r="C43" s="20" t="s">
        <v>38</v>
      </c>
      <c r="D43" s="22">
        <v>100.0</v>
      </c>
      <c r="E43" s="22">
        <f>SUMIFS(Aportaciones!D:D,Aportaciones!B:B,C43,Aportaciones!F:F,A43,Aportaciones!G:G,B43)</f>
        <v>0</v>
      </c>
      <c r="F43" s="22">
        <f t="shared" si="1"/>
        <v>-100</v>
      </c>
      <c r="G43" s="23">
        <f t="shared" si="2"/>
        <v>0</v>
      </c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</row>
    <row r="44" ht="15.75" customHeight="1">
      <c r="A44" s="20" t="s">
        <v>62</v>
      </c>
      <c r="B44" s="20">
        <v>2026.0</v>
      </c>
      <c r="C44" s="20" t="s">
        <v>39</v>
      </c>
      <c r="D44" s="22">
        <v>100.0</v>
      </c>
      <c r="E44" s="22">
        <f>SUMIFS(Aportaciones!D:D,Aportaciones!B:B,C44,Aportaciones!F:F,A44,Aportaciones!G:G,B44)</f>
        <v>0</v>
      </c>
      <c r="F44" s="22">
        <f t="shared" si="1"/>
        <v>-100</v>
      </c>
      <c r="G44" s="23">
        <f t="shared" si="2"/>
        <v>0</v>
      </c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</row>
    <row r="45" ht="15.75" customHeight="1">
      <c r="A45" s="20" t="s">
        <v>63</v>
      </c>
      <c r="B45" s="20">
        <v>2026.0</v>
      </c>
      <c r="C45" s="20" t="s">
        <v>30</v>
      </c>
      <c r="D45" s="22">
        <v>100.0</v>
      </c>
      <c r="E45" s="22">
        <f>SUMIFS(Aportaciones!D:D,Aportaciones!B:B,C45,Aportaciones!F:F,A45,Aportaciones!G:G,B45)</f>
        <v>0</v>
      </c>
      <c r="F45" s="22">
        <f t="shared" si="1"/>
        <v>-100</v>
      </c>
      <c r="G45" s="23">
        <f t="shared" si="2"/>
        <v>0</v>
      </c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</row>
    <row r="46" ht="15.75" customHeight="1">
      <c r="A46" s="20" t="s">
        <v>63</v>
      </c>
      <c r="B46" s="20">
        <v>2026.0</v>
      </c>
      <c r="C46" s="20" t="s">
        <v>34</v>
      </c>
      <c r="D46" s="22">
        <v>100.0</v>
      </c>
      <c r="E46" s="22">
        <f>SUMIFS(Aportaciones!D:D,Aportaciones!B:B,C46,Aportaciones!F:F,A46,Aportaciones!G:G,B46)</f>
        <v>0</v>
      </c>
      <c r="F46" s="22">
        <f t="shared" si="1"/>
        <v>-100</v>
      </c>
      <c r="G46" s="23">
        <f t="shared" si="2"/>
        <v>0</v>
      </c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</row>
    <row r="47" ht="15.75" customHeight="1">
      <c r="A47" s="20" t="s">
        <v>63</v>
      </c>
      <c r="B47" s="20">
        <v>2026.0</v>
      </c>
      <c r="C47" s="20" t="s">
        <v>36</v>
      </c>
      <c r="D47" s="22">
        <v>100.0</v>
      </c>
      <c r="E47" s="22">
        <f>SUMIFS(Aportaciones!D:D,Aportaciones!B:B,C47,Aportaciones!F:F,A47,Aportaciones!G:G,B47)</f>
        <v>0</v>
      </c>
      <c r="F47" s="22">
        <f t="shared" si="1"/>
        <v>-100</v>
      </c>
      <c r="G47" s="23">
        <f t="shared" si="2"/>
        <v>0</v>
      </c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</row>
    <row r="48" ht="15.75" customHeight="1">
      <c r="A48" s="20" t="s">
        <v>63</v>
      </c>
      <c r="B48" s="20">
        <v>2026.0</v>
      </c>
      <c r="C48" s="20" t="s">
        <v>38</v>
      </c>
      <c r="D48" s="22">
        <v>100.0</v>
      </c>
      <c r="E48" s="22">
        <f>SUMIFS(Aportaciones!D:D,Aportaciones!B:B,C48,Aportaciones!F:F,A48,Aportaciones!G:G,B48)</f>
        <v>0</v>
      </c>
      <c r="F48" s="22">
        <f t="shared" si="1"/>
        <v>-100</v>
      </c>
      <c r="G48" s="23">
        <f t="shared" si="2"/>
        <v>0</v>
      </c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</row>
    <row r="49" ht="15.75" customHeight="1">
      <c r="A49" s="20" t="s">
        <v>63</v>
      </c>
      <c r="B49" s="20">
        <v>2026.0</v>
      </c>
      <c r="C49" s="20" t="s">
        <v>39</v>
      </c>
      <c r="D49" s="22">
        <v>100.0</v>
      </c>
      <c r="E49" s="22">
        <f>SUMIFS(Aportaciones!D:D,Aportaciones!B:B,C49,Aportaciones!F:F,A49,Aportaciones!G:G,B49)</f>
        <v>0</v>
      </c>
      <c r="F49" s="22">
        <f t="shared" si="1"/>
        <v>-100</v>
      </c>
      <c r="G49" s="23">
        <f t="shared" si="2"/>
        <v>0</v>
      </c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</row>
    <row r="50" ht="15.75" customHeight="1">
      <c r="A50" s="20" t="s">
        <v>64</v>
      </c>
      <c r="B50" s="20">
        <v>2026.0</v>
      </c>
      <c r="C50" s="20" t="s">
        <v>30</v>
      </c>
      <c r="D50" s="22">
        <v>100.0</v>
      </c>
      <c r="E50" s="22">
        <f>SUMIFS(Aportaciones!D:D,Aportaciones!B:B,C50,Aportaciones!F:F,A50,Aportaciones!G:G,B50)</f>
        <v>0</v>
      </c>
      <c r="F50" s="22">
        <f t="shared" si="1"/>
        <v>-100</v>
      </c>
      <c r="G50" s="23">
        <f t="shared" si="2"/>
        <v>0</v>
      </c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</row>
    <row r="51" ht="15.75" customHeight="1">
      <c r="A51" s="20" t="s">
        <v>64</v>
      </c>
      <c r="B51" s="20">
        <v>2026.0</v>
      </c>
      <c r="C51" s="20" t="s">
        <v>34</v>
      </c>
      <c r="D51" s="22">
        <v>100.0</v>
      </c>
      <c r="E51" s="22">
        <f>SUMIFS(Aportaciones!D:D,Aportaciones!B:B,C51,Aportaciones!F:F,A51,Aportaciones!G:G,B51)</f>
        <v>0</v>
      </c>
      <c r="F51" s="22">
        <f t="shared" si="1"/>
        <v>-100</v>
      </c>
      <c r="G51" s="23">
        <f t="shared" si="2"/>
        <v>0</v>
      </c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</row>
    <row r="52" ht="15.75" customHeight="1">
      <c r="A52" s="20" t="s">
        <v>64</v>
      </c>
      <c r="B52" s="20">
        <v>2026.0</v>
      </c>
      <c r="C52" s="20" t="s">
        <v>36</v>
      </c>
      <c r="D52" s="22">
        <v>100.0</v>
      </c>
      <c r="E52" s="22">
        <f>SUMIFS(Aportaciones!D:D,Aportaciones!B:B,C52,Aportaciones!F:F,A52,Aportaciones!G:G,B52)</f>
        <v>0</v>
      </c>
      <c r="F52" s="22">
        <f t="shared" si="1"/>
        <v>-100</v>
      </c>
      <c r="G52" s="23">
        <f t="shared" si="2"/>
        <v>0</v>
      </c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</row>
    <row r="53" ht="15.75" customHeight="1">
      <c r="A53" s="20" t="s">
        <v>64</v>
      </c>
      <c r="B53" s="20">
        <v>2026.0</v>
      </c>
      <c r="C53" s="20" t="s">
        <v>38</v>
      </c>
      <c r="D53" s="22">
        <v>100.0</v>
      </c>
      <c r="E53" s="22">
        <f>SUMIFS(Aportaciones!D:D,Aportaciones!B:B,C53,Aportaciones!F:F,A53,Aportaciones!G:G,B53)</f>
        <v>0</v>
      </c>
      <c r="F53" s="22">
        <f t="shared" si="1"/>
        <v>-100</v>
      </c>
      <c r="G53" s="23">
        <f t="shared" si="2"/>
        <v>0</v>
      </c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</row>
    <row r="54" ht="15.75" customHeight="1">
      <c r="A54" s="20" t="s">
        <v>64</v>
      </c>
      <c r="B54" s="20">
        <v>2026.0</v>
      </c>
      <c r="C54" s="20" t="s">
        <v>39</v>
      </c>
      <c r="D54" s="22">
        <v>100.0</v>
      </c>
      <c r="E54" s="22">
        <f>SUMIFS(Aportaciones!D:D,Aportaciones!B:B,C54,Aportaciones!F:F,A54,Aportaciones!G:G,B54)</f>
        <v>0</v>
      </c>
      <c r="F54" s="22">
        <f t="shared" si="1"/>
        <v>-100</v>
      </c>
      <c r="G54" s="23">
        <f t="shared" si="2"/>
        <v>0</v>
      </c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</row>
    <row r="55" ht="15.75" customHeight="1">
      <c r="A55" s="20" t="s">
        <v>65</v>
      </c>
      <c r="B55" s="20">
        <v>2026.0</v>
      </c>
      <c r="C55" s="20" t="s">
        <v>30</v>
      </c>
      <c r="D55" s="22">
        <v>100.0</v>
      </c>
      <c r="E55" s="22">
        <f>SUMIFS(Aportaciones!D:D,Aportaciones!B:B,C55,Aportaciones!F:F,A55,Aportaciones!G:G,B55)</f>
        <v>0</v>
      </c>
      <c r="F55" s="22">
        <f t="shared" si="1"/>
        <v>-100</v>
      </c>
      <c r="G55" s="23">
        <f t="shared" si="2"/>
        <v>0</v>
      </c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</row>
    <row r="56" ht="15.75" customHeight="1">
      <c r="A56" s="20" t="s">
        <v>65</v>
      </c>
      <c r="B56" s="20">
        <v>2026.0</v>
      </c>
      <c r="C56" s="20" t="s">
        <v>34</v>
      </c>
      <c r="D56" s="22">
        <v>100.0</v>
      </c>
      <c r="E56" s="22">
        <f>SUMIFS(Aportaciones!D:D,Aportaciones!B:B,C56,Aportaciones!F:F,A56,Aportaciones!G:G,B56)</f>
        <v>0</v>
      </c>
      <c r="F56" s="22">
        <f t="shared" si="1"/>
        <v>-100</v>
      </c>
      <c r="G56" s="23">
        <f t="shared" si="2"/>
        <v>0</v>
      </c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</row>
    <row r="57" ht="15.75" customHeight="1">
      <c r="A57" s="20" t="s">
        <v>65</v>
      </c>
      <c r="B57" s="20">
        <v>2026.0</v>
      </c>
      <c r="C57" s="20" t="s">
        <v>36</v>
      </c>
      <c r="D57" s="22">
        <v>100.0</v>
      </c>
      <c r="E57" s="22">
        <f>SUMIFS(Aportaciones!D:D,Aportaciones!B:B,C57,Aportaciones!F:F,A57,Aportaciones!G:G,B57)</f>
        <v>0</v>
      </c>
      <c r="F57" s="22">
        <f t="shared" si="1"/>
        <v>-100</v>
      </c>
      <c r="G57" s="23">
        <f t="shared" si="2"/>
        <v>0</v>
      </c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</row>
    <row r="58" ht="15.75" customHeight="1">
      <c r="A58" s="20" t="s">
        <v>65</v>
      </c>
      <c r="B58" s="20">
        <v>2026.0</v>
      </c>
      <c r="C58" s="20" t="s">
        <v>38</v>
      </c>
      <c r="D58" s="22">
        <v>100.0</v>
      </c>
      <c r="E58" s="22">
        <f>SUMIFS(Aportaciones!D:D,Aportaciones!B:B,C58,Aportaciones!F:F,A58,Aportaciones!G:G,B58)</f>
        <v>0</v>
      </c>
      <c r="F58" s="22">
        <f t="shared" si="1"/>
        <v>-100</v>
      </c>
      <c r="G58" s="23">
        <f t="shared" si="2"/>
        <v>0</v>
      </c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</row>
    <row r="59" ht="15.75" customHeight="1">
      <c r="A59" s="20" t="s">
        <v>65</v>
      </c>
      <c r="B59" s="20">
        <v>2026.0</v>
      </c>
      <c r="C59" s="20" t="s">
        <v>39</v>
      </c>
      <c r="D59" s="22">
        <v>100.0</v>
      </c>
      <c r="E59" s="22">
        <f>SUMIFS(Aportaciones!D:D,Aportaciones!B:B,C59,Aportaciones!F:F,A59,Aportaciones!G:G,B59)</f>
        <v>0</v>
      </c>
      <c r="F59" s="22">
        <f t="shared" si="1"/>
        <v>-100</v>
      </c>
      <c r="G59" s="23">
        <f t="shared" si="2"/>
        <v>0</v>
      </c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</row>
    <row r="60" ht="15.75" customHeight="1">
      <c r="A60" s="20" t="s">
        <v>66</v>
      </c>
      <c r="B60" s="20">
        <v>2026.0</v>
      </c>
      <c r="C60" s="20" t="s">
        <v>30</v>
      </c>
      <c r="D60" s="22">
        <v>100.0</v>
      </c>
      <c r="E60" s="22">
        <f>SUMIFS(Aportaciones!D:D,Aportaciones!B:B,C60,Aportaciones!F:F,A60,Aportaciones!G:G,B60)</f>
        <v>0</v>
      </c>
      <c r="F60" s="22">
        <f t="shared" si="1"/>
        <v>-100</v>
      </c>
      <c r="G60" s="23">
        <f t="shared" si="2"/>
        <v>0</v>
      </c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</row>
    <row r="61" ht="15.75" customHeight="1">
      <c r="A61" s="20" t="s">
        <v>66</v>
      </c>
      <c r="B61" s="20">
        <v>2026.0</v>
      </c>
      <c r="C61" s="20" t="s">
        <v>34</v>
      </c>
      <c r="D61" s="22">
        <v>100.0</v>
      </c>
      <c r="E61" s="22">
        <f>SUMIFS(Aportaciones!D:D,Aportaciones!B:B,C61,Aportaciones!F:F,A61,Aportaciones!G:G,B61)</f>
        <v>0</v>
      </c>
      <c r="F61" s="22">
        <f t="shared" si="1"/>
        <v>-100</v>
      </c>
      <c r="G61" s="23">
        <f t="shared" si="2"/>
        <v>0</v>
      </c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</row>
    <row r="62" ht="15.75" customHeight="1">
      <c r="A62" s="20" t="s">
        <v>66</v>
      </c>
      <c r="B62" s="20">
        <v>2026.0</v>
      </c>
      <c r="C62" s="20" t="s">
        <v>36</v>
      </c>
      <c r="D62" s="22">
        <v>100.0</v>
      </c>
      <c r="E62" s="22">
        <f>SUMIFS(Aportaciones!D:D,Aportaciones!B:B,C62,Aportaciones!F:F,A62,Aportaciones!G:G,B62)</f>
        <v>0</v>
      </c>
      <c r="F62" s="22">
        <f t="shared" si="1"/>
        <v>-100</v>
      </c>
      <c r="G62" s="23">
        <f t="shared" si="2"/>
        <v>0</v>
      </c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</row>
    <row r="63" ht="15.75" customHeight="1">
      <c r="A63" s="20" t="s">
        <v>66</v>
      </c>
      <c r="B63" s="20">
        <v>2026.0</v>
      </c>
      <c r="C63" s="20" t="s">
        <v>38</v>
      </c>
      <c r="D63" s="22">
        <v>100.0</v>
      </c>
      <c r="E63" s="22">
        <f>SUMIFS(Aportaciones!D:D,Aportaciones!B:B,C63,Aportaciones!F:F,A63,Aportaciones!G:G,B63)</f>
        <v>0</v>
      </c>
      <c r="F63" s="22">
        <f t="shared" si="1"/>
        <v>-100</v>
      </c>
      <c r="G63" s="23">
        <f t="shared" si="2"/>
        <v>0</v>
      </c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</row>
    <row r="64" ht="15.75" customHeight="1">
      <c r="A64" s="20" t="s">
        <v>66</v>
      </c>
      <c r="B64" s="20">
        <v>2026.0</v>
      </c>
      <c r="C64" s="20" t="s">
        <v>39</v>
      </c>
      <c r="D64" s="22">
        <v>100.0</v>
      </c>
      <c r="E64" s="22">
        <f>SUMIFS(Aportaciones!D:D,Aportaciones!B:B,C64,Aportaciones!F:F,A64,Aportaciones!G:G,B64)</f>
        <v>0</v>
      </c>
      <c r="F64" s="22">
        <f t="shared" si="1"/>
        <v>-100</v>
      </c>
      <c r="G64" s="23">
        <f t="shared" si="2"/>
        <v>0</v>
      </c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</row>
    <row r="65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</row>
    <row r="66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</row>
    <row r="67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</row>
    <row r="68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</row>
    <row r="69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</row>
    <row r="7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</row>
    <row r="71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</row>
    <row r="72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</row>
    <row r="73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</row>
    <row r="74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</row>
    <row r="75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</row>
    <row r="76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</row>
    <row r="77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</row>
    <row r="78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</row>
    <row r="79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</row>
    <row r="8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</row>
    <row r="81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</row>
    <row r="82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</row>
    <row r="83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</row>
    <row r="84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</row>
    <row r="85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</row>
    <row r="86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</row>
    <row r="87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</row>
    <row r="88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</row>
    <row r="89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</row>
    <row r="9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</row>
    <row r="91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</row>
    <row r="92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</row>
    <row r="93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</row>
    <row r="94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</row>
    <row r="95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</row>
    <row r="96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</row>
    <row r="97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</row>
    <row r="98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</row>
    <row r="99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</row>
    <row r="10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</row>
    <row r="101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</row>
    <row r="102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</row>
    <row r="103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</row>
    <row r="104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</row>
    <row r="105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</row>
    <row r="10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</row>
    <row r="10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</row>
    <row r="108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</row>
    <row r="109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</row>
    <row r="11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</row>
    <row r="111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</row>
    <row r="112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</row>
    <row r="113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</row>
    <row r="114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</row>
    <row r="115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</row>
    <row r="11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</row>
    <row r="11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</row>
    <row r="118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</row>
    <row r="119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</row>
    <row r="1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</row>
    <row r="121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</row>
    <row r="122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</row>
    <row r="123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</row>
    <row r="124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</row>
    <row r="125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</row>
    <row r="1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</row>
    <row r="1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</row>
    <row r="128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</row>
    <row r="129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</row>
    <row r="13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</row>
    <row r="131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</row>
    <row r="132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</row>
    <row r="133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</row>
    <row r="134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</row>
    <row r="135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</row>
    <row r="13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</row>
    <row r="13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</row>
    <row r="138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</row>
    <row r="139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</row>
    <row r="14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</row>
    <row r="141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</row>
    <row r="142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</row>
    <row r="143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</row>
    <row r="144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</row>
    <row r="145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</row>
    <row r="14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</row>
    <row r="14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</row>
    <row r="148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</row>
    <row r="149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</row>
    <row r="15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</row>
    <row r="151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</row>
    <row r="152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</row>
    <row r="153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</row>
    <row r="154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</row>
    <row r="155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</row>
    <row r="15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</row>
    <row r="15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</row>
    <row r="158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</row>
    <row r="159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</row>
    <row r="16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</row>
    <row r="161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</row>
    <row r="162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</row>
    <row r="163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</row>
    <row r="164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</row>
    <row r="165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</row>
    <row r="16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</row>
    <row r="16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</row>
    <row r="168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</row>
    <row r="169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</row>
    <row r="17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</row>
    <row r="171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</row>
    <row r="172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</row>
    <row r="173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</row>
    <row r="174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</row>
    <row r="175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</row>
    <row r="17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</row>
    <row r="17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</row>
    <row r="178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</row>
    <row r="179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</row>
    <row r="18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</row>
    <row r="181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</row>
    <row r="182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</row>
    <row r="183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</row>
    <row r="184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</row>
    <row r="185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</row>
    <row r="18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</row>
    <row r="18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</row>
    <row r="188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</row>
    <row r="189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</row>
    <row r="19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</row>
    <row r="191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</row>
    <row r="192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</row>
    <row r="193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</row>
    <row r="194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</row>
    <row r="195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</row>
    <row r="19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</row>
    <row r="19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</row>
    <row r="198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</row>
    <row r="199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</row>
    <row r="20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</row>
    <row r="201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</row>
    <row r="202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</row>
    <row r="203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</row>
    <row r="204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</row>
    <row r="205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</row>
    <row r="20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</row>
    <row r="20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</row>
    <row r="208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</row>
    <row r="209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</row>
    <row r="21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</row>
    <row r="211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</row>
    <row r="212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</row>
    <row r="213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</row>
    <row r="214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</row>
    <row r="215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</row>
    <row r="21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</row>
    <row r="21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</row>
    <row r="218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</row>
    <row r="219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</row>
    <row r="2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</row>
    <row r="221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</row>
    <row r="222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</row>
    <row r="223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</row>
    <row r="224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</row>
    <row r="225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</row>
    <row r="226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</row>
    <row r="227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</row>
    <row r="228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</row>
    <row r="229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</row>
    <row r="23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</row>
    <row r="231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</row>
    <row r="232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</row>
    <row r="233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</row>
    <row r="234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</row>
    <row r="235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</row>
    <row r="236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</row>
    <row r="237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</row>
    <row r="238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</row>
    <row r="239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</row>
    <row r="24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</row>
    <row r="241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</row>
    <row r="242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</row>
    <row r="243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</row>
    <row r="244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</row>
    <row r="245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</row>
    <row r="246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</row>
    <row r="247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</row>
    <row r="248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</row>
    <row r="249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</row>
    <row r="25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</row>
    <row r="251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</row>
    <row r="252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</row>
    <row r="253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</row>
    <row r="254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</row>
    <row r="255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</row>
    <row r="256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</row>
    <row r="257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</row>
    <row r="258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</row>
    <row r="259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</row>
    <row r="26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</row>
    <row r="261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</row>
    <row r="262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</row>
    <row r="263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</row>
    <row r="264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</row>
    <row r="265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</row>
    <row r="266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</row>
    <row r="26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</row>
    <row r="268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</row>
    <row r="269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</row>
    <row r="27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</row>
    <row r="271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</row>
    <row r="272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</row>
    <row r="273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</row>
    <row r="274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</row>
    <row r="275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</row>
    <row r="27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</row>
    <row r="27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</row>
    <row r="278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</row>
    <row r="279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</row>
    <row r="28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</row>
    <row r="281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</row>
    <row r="282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</row>
    <row r="283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</row>
    <row r="284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</row>
    <row r="285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</row>
    <row r="28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</row>
    <row r="28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</row>
    <row r="288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</row>
    <row r="289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</row>
    <row r="29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</row>
    <row r="291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</row>
    <row r="292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</row>
    <row r="293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</row>
    <row r="294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</row>
    <row r="295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</row>
    <row r="29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</row>
    <row r="29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</row>
    <row r="298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</row>
    <row r="299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</row>
    <row r="30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</row>
    <row r="301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</row>
    <row r="302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</row>
    <row r="303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</row>
    <row r="304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</row>
    <row r="305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</row>
    <row r="30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</row>
    <row r="312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</row>
    <row r="313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</row>
    <row r="314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</row>
    <row r="315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</row>
    <row r="31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</row>
    <row r="31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</row>
    <row r="318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</row>
    <row r="319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</row>
    <row r="3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</row>
    <row r="321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</row>
    <row r="322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</row>
    <row r="323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</row>
    <row r="324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</row>
    <row r="325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</row>
    <row r="3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</row>
    <row r="3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</row>
    <row r="328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</row>
    <row r="329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</row>
    <row r="33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</row>
    <row r="331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</row>
    <row r="332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</row>
    <row r="333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</row>
    <row r="339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</row>
    <row r="34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</row>
    <row r="341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</row>
    <row r="342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</row>
    <row r="343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</row>
    <row r="344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</row>
    <row r="345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</row>
    <row r="34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</row>
    <row r="34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</row>
    <row r="348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</row>
    <row r="349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</row>
    <row r="35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</row>
    <row r="351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</row>
    <row r="352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</row>
    <row r="353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</row>
    <row r="354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</row>
    <row r="355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</row>
    <row r="35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</row>
    <row r="35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</row>
    <row r="358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</row>
    <row r="359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</row>
    <row r="36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</row>
    <row r="361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</row>
    <row r="362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</row>
    <row r="363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</row>
    <row r="364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</row>
    <row r="365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</row>
    <row r="36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</row>
    <row r="379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</row>
    <row r="38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</row>
    <row r="381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</row>
    <row r="382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</row>
    <row r="383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</row>
    <row r="384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</row>
    <row r="385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</row>
    <row r="38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</row>
    <row r="388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</row>
    <row r="389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</row>
    <row r="39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</row>
    <row r="391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</row>
    <row r="392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</row>
    <row r="393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</row>
    <row r="394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</row>
    <row r="395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</row>
    <row r="39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</row>
    <row r="39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</row>
    <row r="398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</row>
    <row r="399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</row>
    <row r="40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</row>
    <row r="401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</row>
    <row r="402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</row>
    <row r="403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</row>
    <row r="404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</row>
    <row r="405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</row>
    <row r="406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</row>
    <row r="40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</row>
    <row r="408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</row>
    <row r="409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</row>
    <row r="41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</row>
    <row r="411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</row>
    <row r="412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</row>
    <row r="413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</row>
    <row r="414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</row>
    <row r="415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</row>
    <row r="416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</row>
    <row r="41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</row>
    <row r="418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</row>
    <row r="419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</row>
    <row r="4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</row>
    <row r="421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</row>
    <row r="422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</row>
    <row r="423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</row>
    <row r="424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</row>
    <row r="425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</row>
    <row r="426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</row>
    <row r="4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</row>
    <row r="428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</row>
    <row r="429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</row>
    <row r="43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</row>
    <row r="433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</row>
    <row r="434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</row>
    <row r="435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</row>
    <row r="436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</row>
    <row r="43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</row>
    <row r="44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</row>
    <row r="448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</row>
    <row r="449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</row>
    <row r="451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</row>
    <row r="452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</row>
    <row r="453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</row>
    <row r="454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</row>
    <row r="455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</row>
    <row r="456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</row>
    <row r="45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</row>
    <row r="458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</row>
    <row r="459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</row>
    <row r="46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</row>
    <row r="461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</row>
    <row r="462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</row>
    <row r="463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</row>
    <row r="464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</row>
    <row r="465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</row>
    <row r="466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</row>
    <row r="46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</row>
    <row r="468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</row>
    <row r="469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</row>
    <row r="47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</row>
    <row r="471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</row>
    <row r="472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</row>
    <row r="473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</row>
    <row r="474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</row>
    <row r="475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</row>
    <row r="476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</row>
    <row r="47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</row>
    <row r="478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</row>
    <row r="479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</row>
    <row r="48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</row>
    <row r="481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</row>
    <row r="482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</row>
    <row r="483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</row>
    <row r="484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</row>
    <row r="485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</row>
    <row r="486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</row>
    <row r="48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</row>
    <row r="488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</row>
    <row r="489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</row>
    <row r="49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</row>
    <row r="491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</row>
    <row r="492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</row>
    <row r="493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</row>
    <row r="494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</row>
    <row r="495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</row>
    <row r="496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</row>
    <row r="49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</row>
    <row r="498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</row>
    <row r="499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</row>
    <row r="50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</row>
    <row r="501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</row>
    <row r="502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</row>
    <row r="503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</row>
    <row r="504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</row>
    <row r="505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</row>
    <row r="506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</row>
    <row r="50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</row>
    <row r="508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</row>
    <row r="509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</row>
    <row r="51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</row>
    <row r="511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</row>
    <row r="512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</row>
    <row r="513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</row>
    <row r="514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</row>
    <row r="515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</row>
    <row r="516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</row>
    <row r="51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</row>
    <row r="518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</row>
    <row r="519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</row>
    <row r="5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</row>
    <row r="521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</row>
    <row r="522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</row>
    <row r="523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</row>
    <row r="524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</row>
    <row r="525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</row>
    <row r="5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</row>
    <row r="5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</row>
    <row r="528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</row>
    <row r="529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</row>
    <row r="53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</row>
    <row r="531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</row>
    <row r="532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</row>
    <row r="533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</row>
    <row r="534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</row>
    <row r="535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</row>
    <row r="53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</row>
    <row r="53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</row>
    <row r="538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</row>
    <row r="539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</row>
    <row r="54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</row>
    <row r="541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</row>
    <row r="542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</row>
    <row r="543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</row>
    <row r="544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</row>
    <row r="545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</row>
    <row r="54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</row>
    <row r="54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</row>
    <row r="548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</row>
    <row r="549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</row>
    <row r="55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</row>
    <row r="551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</row>
    <row r="552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</row>
    <row r="553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</row>
    <row r="554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</row>
    <row r="555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</row>
    <row r="55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</row>
    <row r="55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</row>
    <row r="558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</row>
    <row r="559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</row>
    <row r="56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</row>
    <row r="561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</row>
    <row r="562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</row>
    <row r="563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</row>
    <row r="564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</row>
    <row r="565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</row>
    <row r="56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</row>
    <row r="56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</row>
    <row r="568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</row>
    <row r="569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</row>
    <row r="57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</row>
    <row r="571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</row>
    <row r="572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</row>
    <row r="573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</row>
    <row r="574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</row>
    <row r="575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</row>
    <row r="57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</row>
    <row r="57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</row>
    <row r="578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</row>
    <row r="579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</row>
    <row r="58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</row>
    <row r="581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</row>
    <row r="582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</row>
    <row r="583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</row>
    <row r="584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</row>
    <row r="585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</row>
    <row r="58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</row>
    <row r="58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</row>
    <row r="588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</row>
    <row r="589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</row>
    <row r="59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</row>
    <row r="591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</row>
    <row r="592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</row>
    <row r="593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</row>
    <row r="594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</row>
    <row r="595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</row>
    <row r="59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</row>
    <row r="59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</row>
    <row r="598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</row>
    <row r="599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</row>
    <row r="60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</row>
    <row r="601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</row>
    <row r="602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</row>
    <row r="603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</row>
    <row r="604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</row>
    <row r="605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</row>
    <row r="60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</row>
    <row r="60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</row>
    <row r="608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</row>
    <row r="609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</row>
    <row r="61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</row>
    <row r="611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</row>
    <row r="612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</row>
    <row r="613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</row>
    <row r="614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</row>
    <row r="615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</row>
    <row r="61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</row>
    <row r="61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</row>
    <row r="618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</row>
    <row r="619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</row>
    <row r="6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</row>
    <row r="621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</row>
    <row r="622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</row>
    <row r="623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</row>
    <row r="624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</row>
    <row r="625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</row>
    <row r="6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</row>
    <row r="6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</row>
    <row r="628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</row>
    <row r="629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</row>
    <row r="63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</row>
    <row r="631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</row>
    <row r="632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</row>
    <row r="633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</row>
    <row r="634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</row>
    <row r="635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</row>
    <row r="63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</row>
    <row r="63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</row>
    <row r="638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</row>
    <row r="639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</row>
    <row r="64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</row>
    <row r="641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</row>
    <row r="642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</row>
    <row r="643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</row>
    <row r="644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</row>
    <row r="645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</row>
    <row r="64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</row>
    <row r="64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</row>
    <row r="648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</row>
    <row r="649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</row>
    <row r="65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</row>
    <row r="651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</row>
    <row r="652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</row>
    <row r="653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</row>
    <row r="654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</row>
    <row r="655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</row>
    <row r="65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</row>
    <row r="65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</row>
    <row r="658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</row>
    <row r="659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</row>
    <row r="66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</row>
    <row r="661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</row>
    <row r="662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</row>
    <row r="663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</row>
    <row r="664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</row>
    <row r="665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</row>
    <row r="66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</row>
    <row r="66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</row>
    <row r="668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</row>
    <row r="669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</row>
    <row r="67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</row>
    <row r="671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</row>
    <row r="672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</row>
    <row r="673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</row>
    <row r="674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</row>
    <row r="67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</row>
    <row r="67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</row>
    <row r="67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</row>
    <row r="678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</row>
    <row r="679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</row>
    <row r="68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</row>
    <row r="681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</row>
    <row r="682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</row>
    <row r="683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</row>
    <row r="684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</row>
    <row r="685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</row>
    <row r="68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</row>
    <row r="68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</row>
    <row r="688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</row>
    <row r="689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</row>
    <row r="69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</row>
    <row r="691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</row>
    <row r="692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</row>
    <row r="693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</row>
    <row r="694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</row>
    <row r="695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</row>
    <row r="69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</row>
    <row r="69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</row>
    <row r="698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</row>
    <row r="699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</row>
    <row r="70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</row>
    <row r="701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</row>
    <row r="702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</row>
    <row r="703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</row>
    <row r="704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</row>
    <row r="705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</row>
    <row r="70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</row>
    <row r="70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</row>
    <row r="708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</row>
    <row r="709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</row>
    <row r="71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</row>
    <row r="711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</row>
    <row r="712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</row>
    <row r="713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</row>
    <row r="714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</row>
    <row r="71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</row>
    <row r="71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</row>
    <row r="71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</row>
    <row r="718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</row>
    <row r="719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</row>
    <row r="7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</row>
    <row r="721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</row>
    <row r="722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</row>
    <row r="723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</row>
    <row r="724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</row>
    <row r="72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</row>
    <row r="7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</row>
    <row r="7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</row>
    <row r="728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</row>
    <row r="729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</row>
    <row r="73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</row>
    <row r="731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</row>
    <row r="732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</row>
    <row r="733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</row>
    <row r="734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</row>
    <row r="73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</row>
    <row r="73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</row>
    <row r="73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</row>
    <row r="738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</row>
    <row r="739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</row>
    <row r="74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</row>
    <row r="741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</row>
    <row r="742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</row>
    <row r="743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</row>
    <row r="744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</row>
    <row r="74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</row>
    <row r="74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</row>
    <row r="74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</row>
    <row r="748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</row>
    <row r="749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</row>
    <row r="75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</row>
    <row r="751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</row>
    <row r="752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</row>
    <row r="753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</row>
    <row r="754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</row>
    <row r="75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</row>
    <row r="75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</row>
    <row r="75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</row>
    <row r="758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</row>
    <row r="759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</row>
    <row r="76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</row>
    <row r="761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</row>
    <row r="762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</row>
    <row r="763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</row>
    <row r="764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</row>
    <row r="76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</row>
    <row r="76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</row>
    <row r="76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</row>
    <row r="768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</row>
    <row r="769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</row>
    <row r="77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</row>
    <row r="771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</row>
    <row r="772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</row>
    <row r="773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</row>
    <row r="774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</row>
    <row r="77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</row>
    <row r="77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</row>
    <row r="77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</row>
    <row r="778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</row>
    <row r="779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</row>
    <row r="78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</row>
    <row r="781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</row>
    <row r="782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</row>
    <row r="783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</row>
    <row r="784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</row>
    <row r="78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</row>
    <row r="78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</row>
    <row r="78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</row>
    <row r="788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</row>
    <row r="789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</row>
    <row r="79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</row>
    <row r="791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</row>
    <row r="792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</row>
    <row r="793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</row>
    <row r="794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</row>
    <row r="79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</row>
    <row r="79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</row>
    <row r="79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</row>
    <row r="798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</row>
    <row r="799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</row>
    <row r="80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</row>
    <row r="801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</row>
    <row r="802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</row>
    <row r="803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</row>
    <row r="804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</row>
    <row r="80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</row>
    <row r="80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</row>
    <row r="80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</row>
    <row r="808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</row>
    <row r="809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</row>
    <row r="81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</row>
    <row r="811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</row>
    <row r="812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</row>
    <row r="813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</row>
    <row r="814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</row>
    <row r="81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</row>
    <row r="81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</row>
    <row r="81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</row>
    <row r="818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</row>
    <row r="819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</row>
    <row r="8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</row>
    <row r="821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</row>
    <row r="822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</row>
    <row r="823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</row>
    <row r="824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</row>
    <row r="82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</row>
    <row r="8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</row>
    <row r="8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</row>
    <row r="828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</row>
    <row r="829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</row>
    <row r="83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</row>
    <row r="831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</row>
    <row r="832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</row>
    <row r="833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</row>
    <row r="834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</row>
    <row r="83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</row>
    <row r="83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</row>
    <row r="83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</row>
    <row r="838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</row>
    <row r="839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</row>
    <row r="84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</row>
    <row r="841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</row>
    <row r="842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</row>
    <row r="843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</row>
    <row r="844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</row>
    <row r="84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</row>
    <row r="84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</row>
    <row r="84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</row>
    <row r="848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</row>
    <row r="849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</row>
    <row r="85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</row>
    <row r="851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</row>
    <row r="852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</row>
    <row r="853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</row>
    <row r="854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</row>
    <row r="85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</row>
    <row r="85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</row>
    <row r="85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</row>
    <row r="858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</row>
    <row r="859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</row>
    <row r="86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</row>
    <row r="861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</row>
    <row r="862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</row>
    <row r="863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</row>
    <row r="864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</row>
    <row r="86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</row>
    <row r="86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</row>
    <row r="86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</row>
    <row r="868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</row>
    <row r="869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</row>
    <row r="87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</row>
    <row r="871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</row>
    <row r="872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</row>
    <row r="873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</row>
    <row r="874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</row>
    <row r="87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</row>
    <row r="87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</row>
    <row r="87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</row>
    <row r="878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</row>
    <row r="879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</row>
    <row r="88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</row>
    <row r="881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</row>
    <row r="882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</row>
    <row r="883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</row>
    <row r="884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</row>
    <row r="88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</row>
    <row r="88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</row>
    <row r="88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</row>
    <row r="888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</row>
    <row r="889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</row>
    <row r="89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</row>
    <row r="891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</row>
    <row r="892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</row>
    <row r="893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</row>
    <row r="894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</row>
    <row r="89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</row>
    <row r="89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</row>
    <row r="89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</row>
    <row r="898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</row>
    <row r="899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</row>
    <row r="90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</row>
    <row r="901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</row>
    <row r="902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</row>
    <row r="903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</row>
    <row r="904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</row>
    <row r="90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</row>
    <row r="90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</row>
    <row r="90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</row>
    <row r="908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</row>
    <row r="909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</row>
    <row r="91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</row>
    <row r="911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</row>
    <row r="912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</row>
    <row r="913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</row>
    <row r="914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</row>
    <row r="91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</row>
    <row r="91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</row>
    <row r="91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</row>
    <row r="918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</row>
    <row r="919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</row>
    <row r="9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</row>
    <row r="921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</row>
    <row r="922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</row>
    <row r="923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</row>
    <row r="924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</row>
    <row r="92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</row>
    <row r="9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</row>
    <row r="9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</row>
    <row r="928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</row>
    <row r="929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</row>
    <row r="93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</row>
    <row r="931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</row>
    <row r="932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</row>
    <row r="933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</row>
    <row r="934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</row>
    <row r="93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</row>
    <row r="93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</row>
    <row r="93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</row>
    <row r="938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</row>
    <row r="939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</row>
    <row r="94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</row>
    <row r="941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</row>
    <row r="942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</row>
    <row r="943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</row>
    <row r="944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</row>
    <row r="94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</row>
    <row r="94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</row>
    <row r="94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</row>
    <row r="948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</row>
    <row r="949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</row>
    <row r="95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</row>
    <row r="951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</row>
    <row r="952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</row>
    <row r="953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</row>
    <row r="954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</row>
    <row r="95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</row>
    <row r="95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</row>
    <row r="95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</row>
    <row r="958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</row>
    <row r="959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</row>
    <row r="96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</row>
    <row r="961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</row>
    <row r="962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</row>
    <row r="963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</row>
    <row r="964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</row>
    <row r="96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</row>
    <row r="96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</row>
    <row r="96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</row>
    <row r="968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</row>
    <row r="969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</row>
    <row r="97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</row>
    <row r="971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</row>
    <row r="972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</row>
    <row r="973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</row>
    <row r="974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</row>
    <row r="975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</row>
    <row r="97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</row>
    <row r="97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</row>
    <row r="978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</row>
    <row r="979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</row>
    <row r="98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</row>
    <row r="981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</row>
    <row r="982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</row>
    <row r="983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</row>
    <row r="984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</row>
    <row r="985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</row>
    <row r="98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</row>
    <row r="987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</row>
    <row r="988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</row>
    <row r="989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</row>
    <row r="99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</row>
    <row r="991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</row>
    <row r="992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</row>
    <row r="993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</row>
    <row r="994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</row>
    <row r="995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</row>
    <row r="99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</row>
    <row r="997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</row>
    <row r="998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</row>
    <row r="999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</row>
    <row r="1000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</row>
  </sheetData>
  <mergeCells count="2">
    <mergeCell ref="A1:G1"/>
    <mergeCell ref="A2:G2"/>
  </mergeCells>
  <printOptions/>
  <pageMargins bottom="0.75" footer="0.0" header="0.0" left="0.7" right="0.7" top="0.75"/>
  <pageSetup orientation="landscape"/>
  <drawing r:id="rId1"/>
  <tableParts count="1">
    <tablePart r:id="rId3"/>
  </tableParts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4.88"/>
    <col customWidth="1" min="2" max="2" width="15.5"/>
    <col customWidth="1" min="3" max="3" width="13.75"/>
    <col customWidth="1" min="4" max="4" width="18.75"/>
    <col customWidth="1" min="5" max="5" width="20.38"/>
    <col customWidth="1" min="6" max="6" width="16.75"/>
    <col customWidth="1" min="7" max="7" width="21.75"/>
    <col customWidth="1" min="8" max="8" width="35.63"/>
    <col customWidth="1" min="9" max="20" width="8.63"/>
  </cols>
  <sheetData>
    <row r="1" ht="27.75" customHeight="1">
      <c r="A1" s="17" t="s">
        <v>67</v>
      </c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ht="24.0" customHeight="1">
      <c r="A2" s="18" t="s">
        <v>68</v>
      </c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>
      <c r="A4" s="19" t="s">
        <v>21</v>
      </c>
      <c r="B4" s="19" t="s">
        <v>24</v>
      </c>
      <c r="C4" s="19" t="s">
        <v>25</v>
      </c>
      <c r="D4" s="19" t="s">
        <v>5</v>
      </c>
      <c r="E4" s="19" t="s">
        <v>69</v>
      </c>
      <c r="F4" s="19" t="s">
        <v>70</v>
      </c>
      <c r="G4" s="19" t="s">
        <v>71</v>
      </c>
      <c r="H4" s="19" t="s">
        <v>29</v>
      </c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>
      <c r="A5" s="20" t="str">
        <f>IFERROR(Objetivos!A5,"")</f>
        <v>Fondo de emergencia</v>
      </c>
      <c r="B5" s="22">
        <f>IFERROR(Objetivos!D5,"")</f>
        <v>6000</v>
      </c>
      <c r="C5" s="22">
        <f>IFERROR(Objetivos!E5,"")</f>
        <v>2500</v>
      </c>
      <c r="D5" s="22">
        <f t="shared" ref="D5:D14" si="1">IFERROR(B5-C5,"")</f>
        <v>3500</v>
      </c>
      <c r="E5" s="22">
        <v>250.0</v>
      </c>
      <c r="F5" s="20">
        <f t="shared" ref="F5:F14" si="2">IFERROR(D5/E5,"")</f>
        <v>14</v>
      </c>
      <c r="G5" s="25">
        <f t="shared" ref="G5:G14" si="3">IFERROR(F5/12,"")</f>
        <v>1.166666667</v>
      </c>
      <c r="H5" s="20" t="s">
        <v>72</v>
      </c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>
      <c r="A6" s="20" t="str">
        <f>IFERROR(Objetivos!A6,"")</f>
        <v>Inversión mensual</v>
      </c>
      <c r="B6" s="22">
        <f>IFERROR(Objetivos!D6,"")</f>
        <v>12000</v>
      </c>
      <c r="C6" s="22">
        <f>IFERROR(Objetivos!E6,"")</f>
        <v>2200</v>
      </c>
      <c r="D6" s="22">
        <f t="shared" si="1"/>
        <v>9800</v>
      </c>
      <c r="E6" s="22"/>
      <c r="F6" s="20" t="str">
        <f t="shared" si="2"/>
        <v/>
      </c>
      <c r="G6" s="25">
        <f t="shared" si="3"/>
        <v>0</v>
      </c>
      <c r="H6" s="20" t="s">
        <v>72</v>
      </c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>
      <c r="A7" s="20" t="str">
        <f>IFERROR(Objetivos!A7,"")</f>
        <v>Independencia financiera</v>
      </c>
      <c r="B7" s="22">
        <f>IFERROR(Objetivos!D7,"")</f>
        <v>500000</v>
      </c>
      <c r="C7" s="22">
        <f>IFERROR(Objetivos!E7,"")</f>
        <v>15000</v>
      </c>
      <c r="D7" s="22">
        <f t="shared" si="1"/>
        <v>485000</v>
      </c>
      <c r="E7" s="22"/>
      <c r="F7" s="20" t="str">
        <f t="shared" si="2"/>
        <v/>
      </c>
      <c r="G7" s="25">
        <f t="shared" si="3"/>
        <v>0</v>
      </c>
      <c r="H7" s="20" t="s">
        <v>72</v>
      </c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>
      <c r="A8" s="20" t="str">
        <f>IFERROR(Objetivos!A8,"")</f>
        <v>Ahorro vivienda</v>
      </c>
      <c r="B8" s="22">
        <f>IFERROR(Objetivos!D8,"")</f>
        <v>40000</v>
      </c>
      <c r="C8" s="22">
        <f>IFERROR(Objetivos!E8,"")</f>
        <v>8000</v>
      </c>
      <c r="D8" s="22">
        <f t="shared" si="1"/>
        <v>32000</v>
      </c>
      <c r="E8" s="22"/>
      <c r="F8" s="20" t="str">
        <f t="shared" si="2"/>
        <v/>
      </c>
      <c r="G8" s="25">
        <f t="shared" si="3"/>
        <v>0</v>
      </c>
      <c r="H8" s="20" t="s">
        <v>72</v>
      </c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>
      <c r="A9" s="20" t="str">
        <f>IFERROR(Objetivos!A9,"")</f>
        <v>Amortizar deuda</v>
      </c>
      <c r="B9" s="22">
        <f>IFERROR(Objetivos!D9,"")</f>
        <v>10000</v>
      </c>
      <c r="C9" s="22">
        <f>IFERROR(Objetivos!E9,"")</f>
        <v>1000</v>
      </c>
      <c r="D9" s="22">
        <f t="shared" si="1"/>
        <v>9000</v>
      </c>
      <c r="E9" s="22"/>
      <c r="F9" s="20" t="str">
        <f t="shared" si="2"/>
        <v/>
      </c>
      <c r="G9" s="25">
        <f t="shared" si="3"/>
        <v>0</v>
      </c>
      <c r="H9" s="20" t="s">
        <v>72</v>
      </c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>
      <c r="A10" s="20" t="str">
        <f>IFERROR(Objetivos!A10,"")</f>
        <v/>
      </c>
      <c r="B10" s="22" t="str">
        <f>IFERROR(Objetivos!D10,"")</f>
        <v/>
      </c>
      <c r="C10" s="22" t="str">
        <f>IFERROR(Objetivos!E10,"")</f>
        <v/>
      </c>
      <c r="D10" s="22">
        <f t="shared" si="1"/>
        <v>0</v>
      </c>
      <c r="E10" s="22"/>
      <c r="F10" s="20" t="str">
        <f t="shared" si="2"/>
        <v/>
      </c>
      <c r="G10" s="25">
        <f t="shared" si="3"/>
        <v>0</v>
      </c>
      <c r="H10" s="20" t="s">
        <v>72</v>
      </c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>
      <c r="A11" s="20" t="str">
        <f>IFERROR(Objetivos!A11,"")</f>
        <v/>
      </c>
      <c r="B11" s="22" t="str">
        <f>IFERROR(Objetivos!D11,"")</f>
        <v/>
      </c>
      <c r="C11" s="22" t="str">
        <f>IFERROR(Objetivos!E11,"")</f>
        <v/>
      </c>
      <c r="D11" s="22">
        <f t="shared" si="1"/>
        <v>0</v>
      </c>
      <c r="E11" s="22"/>
      <c r="F11" s="20" t="str">
        <f t="shared" si="2"/>
        <v/>
      </c>
      <c r="G11" s="25">
        <f t="shared" si="3"/>
        <v>0</v>
      </c>
      <c r="H11" s="20" t="s">
        <v>72</v>
      </c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>
      <c r="A12" s="20" t="str">
        <f>IFERROR(Objetivos!A12,"")</f>
        <v/>
      </c>
      <c r="B12" s="22" t="str">
        <f>IFERROR(Objetivos!D12,"")</f>
        <v/>
      </c>
      <c r="C12" s="22" t="str">
        <f>IFERROR(Objetivos!E12,"")</f>
        <v/>
      </c>
      <c r="D12" s="22">
        <f t="shared" si="1"/>
        <v>0</v>
      </c>
      <c r="E12" s="22"/>
      <c r="F12" s="20" t="str">
        <f t="shared" si="2"/>
        <v/>
      </c>
      <c r="G12" s="25">
        <f t="shared" si="3"/>
        <v>0</v>
      </c>
      <c r="H12" s="20" t="s">
        <v>72</v>
      </c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>
      <c r="A13" s="20" t="str">
        <f>IFERROR(Objetivos!A13,"")</f>
        <v/>
      </c>
      <c r="B13" s="22" t="str">
        <f>IFERROR(Objetivos!D13,"")</f>
        <v/>
      </c>
      <c r="C13" s="22" t="str">
        <f>IFERROR(Objetivos!E13,"")</f>
        <v/>
      </c>
      <c r="D13" s="22">
        <f t="shared" si="1"/>
        <v>0</v>
      </c>
      <c r="E13" s="22"/>
      <c r="F13" s="20" t="str">
        <f t="shared" si="2"/>
        <v/>
      </c>
      <c r="G13" s="25">
        <f t="shared" si="3"/>
        <v>0</v>
      </c>
      <c r="H13" s="20" t="s">
        <v>72</v>
      </c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>
      <c r="A14" s="20" t="str">
        <f>IFERROR(Objetivos!A14,"")</f>
        <v/>
      </c>
      <c r="B14" s="22" t="str">
        <f>IFERROR(Objetivos!D14,"")</f>
        <v/>
      </c>
      <c r="C14" s="22" t="str">
        <f>IFERROR(Objetivos!E14,"")</f>
        <v/>
      </c>
      <c r="D14" s="22">
        <f t="shared" si="1"/>
        <v>0</v>
      </c>
      <c r="E14" s="22"/>
      <c r="F14" s="20" t="str">
        <f t="shared" si="2"/>
        <v/>
      </c>
      <c r="G14" s="25">
        <f t="shared" si="3"/>
        <v>0</v>
      </c>
      <c r="H14" s="20" t="s">
        <v>72</v>
      </c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ht="15.7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ht="15.7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ht="15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ht="15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ht="15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ht="15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ht="15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ht="15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ht="15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ht="15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ht="15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ht="15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ht="15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ht="15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ht="15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ht="15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ht="15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ht="15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ht="15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ht="15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ht="15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ht="15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ht="15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  <row r="999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</row>
    <row r="1000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</row>
  </sheetData>
  <mergeCells count="2">
    <mergeCell ref="A1:H1"/>
    <mergeCell ref="A2:H2"/>
  </mergeCells>
  <printOptions/>
  <pageMargins bottom="0.75" footer="0.0" header="0.0" left="0.7" right="0.7" top="0.75"/>
  <pageSetup orientation="landscape"/>
  <drawing r:id="rId1"/>
  <tableParts count="1">
    <tablePart r:id="rId3"/>
  </tableParts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4.75"/>
    <col customWidth="1" min="2" max="2" width="85.75"/>
    <col customWidth="1" min="3" max="18" width="8.63"/>
  </cols>
  <sheetData>
    <row r="1" ht="27.75" customHeight="1">
      <c r="A1" s="17" t="s">
        <v>73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ht="24.0" customHeight="1">
      <c r="A2" s="18" t="s">
        <v>74</v>
      </c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>
      <c r="A4" s="14" t="s">
        <v>75</v>
      </c>
      <c r="B4" s="14" t="s">
        <v>76</v>
      </c>
      <c r="C4" s="14"/>
      <c r="D4" s="14"/>
      <c r="E4" s="14"/>
      <c r="F4" s="14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</row>
    <row r="5">
      <c r="A5" s="2" t="s">
        <v>77</v>
      </c>
      <c r="B5" s="2" t="s">
        <v>78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>
      <c r="A6" s="2" t="s">
        <v>79</v>
      </c>
      <c r="B6" s="2" t="s">
        <v>80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>
      <c r="A7" s="2" t="s">
        <v>81</v>
      </c>
      <c r="B7" s="2" t="s">
        <v>82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</row>
    <row r="8">
      <c r="A8" s="2" t="s">
        <v>83</v>
      </c>
      <c r="B8" s="2" t="s">
        <v>84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</row>
    <row r="9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</row>
    <row r="10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</row>
    <row r="1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</row>
    <row r="12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</row>
    <row r="1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</row>
    <row r="14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</row>
    <row r="1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</row>
    <row r="16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</row>
    <row r="17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</row>
    <row r="18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</row>
    <row r="19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</row>
    <row r="20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</row>
    <row r="21" ht="15.7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</row>
    <row r="22" ht="15.7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</row>
    <row r="23" ht="15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</row>
    <row r="24" ht="15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</row>
    <row r="25" ht="15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</row>
    <row r="26" ht="15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</row>
    <row r="27" ht="15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</row>
    <row r="28" ht="15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</row>
    <row r="29" ht="15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</row>
    <row r="30" ht="15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</row>
    <row r="31" ht="15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</row>
    <row r="32" ht="15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</row>
    <row r="33" ht="15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</row>
    <row r="34" ht="15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</row>
    <row r="35" ht="15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</row>
    <row r="36" ht="15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</row>
    <row r="37" ht="15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</row>
    <row r="38" ht="15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</row>
    <row r="39" ht="15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</row>
    <row r="40" ht="15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</row>
    <row r="41" ht="15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</row>
    <row r="42" ht="15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</row>
    <row r="43" ht="15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</row>
    <row r="44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</row>
    <row r="45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</row>
    <row r="46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</row>
    <row r="47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</row>
    <row r="48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</row>
    <row r="49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</row>
    <row r="50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</row>
    <row r="51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</row>
    <row r="52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</row>
    <row r="53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</row>
    <row r="54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</row>
    <row r="55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</row>
    <row r="56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</row>
    <row r="57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</row>
    <row r="58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</row>
    <row r="59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</row>
    <row r="6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</row>
    <row r="61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</row>
    <row r="62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</row>
    <row r="63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</row>
    <row r="64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</row>
    <row r="65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</row>
    <row r="66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</row>
    <row r="67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</row>
    <row r="68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</row>
    <row r="69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</row>
    <row r="7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</row>
    <row r="71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</row>
    <row r="72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</row>
    <row r="73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</row>
    <row r="74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</row>
    <row r="75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</row>
    <row r="76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</row>
    <row r="77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</row>
    <row r="78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</row>
    <row r="79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</row>
    <row r="8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</row>
    <row r="81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</row>
    <row r="82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</row>
    <row r="83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</row>
    <row r="84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</row>
    <row r="85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</row>
    <row r="86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</row>
    <row r="87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</row>
    <row r="88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</row>
    <row r="89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</row>
    <row r="9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</row>
    <row r="91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</row>
    <row r="92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</row>
    <row r="93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</row>
    <row r="94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</row>
    <row r="95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</row>
    <row r="96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</row>
    <row r="97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</row>
    <row r="98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</row>
    <row r="99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</row>
    <row r="10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</row>
    <row r="101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</row>
    <row r="102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</row>
    <row r="103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</row>
    <row r="104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</row>
    <row r="105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</row>
    <row r="10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</row>
    <row r="10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</row>
    <row r="108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</row>
    <row r="109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</row>
    <row r="11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</row>
    <row r="111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</row>
    <row r="112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</row>
    <row r="113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</row>
    <row r="114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</row>
    <row r="115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</row>
    <row r="11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</row>
    <row r="11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</row>
    <row r="118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</row>
    <row r="119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</row>
    <row r="1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</row>
    <row r="121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</row>
    <row r="122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</row>
    <row r="123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</row>
    <row r="124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</row>
    <row r="125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</row>
    <row r="1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</row>
    <row r="1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</row>
    <row r="128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</row>
    <row r="129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</row>
    <row r="13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</row>
    <row r="131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</row>
    <row r="132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</row>
    <row r="133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</row>
    <row r="134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</row>
    <row r="135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</row>
    <row r="13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</row>
    <row r="13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</row>
    <row r="138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</row>
    <row r="139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</row>
    <row r="14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</row>
    <row r="141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</row>
    <row r="142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</row>
    <row r="143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</row>
    <row r="144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</row>
    <row r="145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</row>
    <row r="14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</row>
    <row r="14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</row>
    <row r="148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</row>
    <row r="149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</row>
    <row r="15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</row>
    <row r="151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</row>
    <row r="152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</row>
    <row r="153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</row>
    <row r="154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</row>
    <row r="155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</row>
    <row r="15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</row>
    <row r="15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</row>
    <row r="158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</row>
    <row r="159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</row>
    <row r="16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</row>
    <row r="161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</row>
    <row r="162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</row>
    <row r="163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</row>
    <row r="164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</row>
    <row r="165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</row>
    <row r="16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</row>
    <row r="16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</row>
    <row r="168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</row>
    <row r="169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</row>
    <row r="17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</row>
    <row r="171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</row>
    <row r="172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</row>
    <row r="173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</row>
    <row r="174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</row>
    <row r="175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</row>
    <row r="17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</row>
    <row r="17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</row>
    <row r="178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</row>
    <row r="179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</row>
    <row r="18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</row>
    <row r="181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</row>
    <row r="182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</row>
    <row r="183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</row>
    <row r="184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</row>
    <row r="185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</row>
    <row r="18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</row>
    <row r="18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</row>
    <row r="188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</row>
    <row r="189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</row>
    <row r="19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</row>
    <row r="191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</row>
    <row r="192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</row>
    <row r="193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</row>
    <row r="194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</row>
    <row r="195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</row>
    <row r="19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</row>
    <row r="19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</row>
    <row r="198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</row>
    <row r="199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</row>
    <row r="20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</row>
    <row r="201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</row>
    <row r="202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</row>
    <row r="203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</row>
    <row r="204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</row>
    <row r="205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</row>
    <row r="20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</row>
    <row r="20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</row>
    <row r="208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</row>
    <row r="209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</row>
    <row r="21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</row>
    <row r="211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</row>
    <row r="212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</row>
    <row r="213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</row>
    <row r="214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</row>
    <row r="215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</row>
    <row r="21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</row>
    <row r="21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</row>
    <row r="218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</row>
    <row r="219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</row>
    <row r="2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</row>
    <row r="221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</row>
    <row r="222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</row>
    <row r="223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</row>
    <row r="224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</row>
    <row r="225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</row>
    <row r="226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</row>
    <row r="227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</row>
    <row r="228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</row>
    <row r="229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</row>
    <row r="23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</row>
    <row r="231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</row>
    <row r="232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</row>
    <row r="233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</row>
    <row r="234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</row>
    <row r="235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</row>
    <row r="236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</row>
    <row r="237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</row>
    <row r="238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</row>
    <row r="239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</row>
    <row r="24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</row>
    <row r="241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</row>
    <row r="242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</row>
    <row r="243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</row>
    <row r="244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</row>
    <row r="245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</row>
    <row r="246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</row>
    <row r="247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</row>
    <row r="248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</row>
    <row r="249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</row>
    <row r="25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</row>
    <row r="251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</row>
    <row r="252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</row>
    <row r="253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</row>
    <row r="254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</row>
    <row r="255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</row>
    <row r="256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</row>
    <row r="257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</row>
    <row r="258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</row>
    <row r="259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</row>
    <row r="26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</row>
    <row r="261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</row>
    <row r="262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</row>
    <row r="263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</row>
    <row r="264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</row>
    <row r="265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</row>
    <row r="266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</row>
    <row r="26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</row>
    <row r="268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</row>
    <row r="269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</row>
    <row r="27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</row>
    <row r="271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</row>
    <row r="272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</row>
    <row r="273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</row>
    <row r="274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</row>
    <row r="275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</row>
    <row r="27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</row>
    <row r="27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</row>
    <row r="278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</row>
    <row r="279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</row>
    <row r="28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</row>
    <row r="281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</row>
    <row r="282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</row>
    <row r="283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</row>
    <row r="284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</row>
    <row r="285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</row>
    <row r="28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</row>
    <row r="28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</row>
    <row r="288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</row>
    <row r="289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</row>
    <row r="29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</row>
    <row r="291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</row>
    <row r="292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</row>
    <row r="293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</row>
    <row r="294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</row>
    <row r="295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</row>
    <row r="29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</row>
    <row r="29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</row>
    <row r="298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</row>
    <row r="299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</row>
    <row r="30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</row>
    <row r="301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</row>
    <row r="302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</row>
    <row r="303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</row>
    <row r="304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</row>
    <row r="305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</row>
    <row r="30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</row>
    <row r="312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</row>
    <row r="313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</row>
    <row r="314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</row>
    <row r="315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</row>
    <row r="31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</row>
    <row r="31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</row>
    <row r="318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</row>
    <row r="319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</row>
    <row r="3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</row>
    <row r="321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</row>
    <row r="322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</row>
    <row r="323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</row>
    <row r="324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</row>
    <row r="325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</row>
    <row r="3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</row>
    <row r="3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</row>
    <row r="328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</row>
    <row r="329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</row>
    <row r="33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</row>
    <row r="331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</row>
    <row r="332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</row>
    <row r="333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</row>
    <row r="339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</row>
    <row r="34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</row>
    <row r="341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</row>
    <row r="342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</row>
    <row r="343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</row>
    <row r="344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</row>
    <row r="345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</row>
    <row r="34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</row>
    <row r="34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</row>
    <row r="348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</row>
    <row r="349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</row>
    <row r="35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</row>
    <row r="351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</row>
    <row r="352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</row>
    <row r="353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</row>
    <row r="354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</row>
    <row r="355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</row>
    <row r="35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</row>
    <row r="35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</row>
    <row r="358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</row>
    <row r="359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</row>
    <row r="36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</row>
    <row r="361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</row>
    <row r="362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</row>
    <row r="363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</row>
    <row r="364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</row>
    <row r="365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</row>
    <row r="36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</row>
    <row r="379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</row>
    <row r="38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</row>
    <row r="381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</row>
    <row r="382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</row>
    <row r="383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</row>
    <row r="384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</row>
    <row r="385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</row>
    <row r="38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</row>
    <row r="388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</row>
    <row r="389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</row>
    <row r="39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</row>
    <row r="391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</row>
    <row r="392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</row>
    <row r="393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</row>
    <row r="394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</row>
    <row r="395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</row>
    <row r="39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</row>
    <row r="39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</row>
    <row r="398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</row>
    <row r="399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</row>
    <row r="40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</row>
    <row r="401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</row>
    <row r="402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</row>
    <row r="403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</row>
    <row r="404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</row>
    <row r="405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</row>
    <row r="406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</row>
    <row r="40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</row>
    <row r="408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</row>
    <row r="409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</row>
    <row r="41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</row>
    <row r="411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</row>
    <row r="412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</row>
    <row r="413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</row>
    <row r="414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</row>
    <row r="415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</row>
    <row r="416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</row>
    <row r="41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</row>
    <row r="418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</row>
    <row r="419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</row>
    <row r="4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</row>
    <row r="421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</row>
    <row r="422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</row>
    <row r="423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</row>
    <row r="424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</row>
    <row r="425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</row>
    <row r="426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</row>
    <row r="4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</row>
    <row r="428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</row>
    <row r="429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</row>
    <row r="43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</row>
    <row r="433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</row>
    <row r="434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</row>
    <row r="435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</row>
    <row r="436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</row>
    <row r="43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</row>
    <row r="44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</row>
    <row r="448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</row>
    <row r="449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</row>
    <row r="451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</row>
    <row r="452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</row>
    <row r="453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</row>
    <row r="454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</row>
    <row r="455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</row>
    <row r="456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</row>
    <row r="45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</row>
    <row r="458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</row>
    <row r="459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</row>
    <row r="46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</row>
    <row r="461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</row>
    <row r="462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</row>
    <row r="463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</row>
    <row r="464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</row>
    <row r="465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</row>
    <row r="466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</row>
    <row r="46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</row>
    <row r="468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</row>
    <row r="469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</row>
    <row r="47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</row>
    <row r="471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</row>
    <row r="472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</row>
    <row r="473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</row>
    <row r="474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</row>
    <row r="475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</row>
    <row r="476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</row>
    <row r="47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</row>
    <row r="478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</row>
    <row r="479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</row>
    <row r="48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</row>
    <row r="481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</row>
    <row r="482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</row>
    <row r="483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</row>
    <row r="484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</row>
    <row r="485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</row>
    <row r="486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</row>
    <row r="48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</row>
    <row r="488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</row>
    <row r="489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</row>
    <row r="49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</row>
    <row r="491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</row>
    <row r="492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</row>
    <row r="493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</row>
    <row r="494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</row>
    <row r="495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</row>
    <row r="496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</row>
    <row r="49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</row>
    <row r="498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</row>
    <row r="499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</row>
    <row r="50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</row>
    <row r="501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</row>
    <row r="502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</row>
    <row r="503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</row>
    <row r="504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</row>
    <row r="505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</row>
    <row r="506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</row>
    <row r="50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</row>
    <row r="508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</row>
    <row r="509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</row>
    <row r="51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</row>
    <row r="511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</row>
    <row r="512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</row>
    <row r="513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</row>
    <row r="514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</row>
    <row r="515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</row>
    <row r="516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</row>
    <row r="51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</row>
    <row r="518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</row>
    <row r="519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</row>
    <row r="5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</row>
    <row r="521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</row>
    <row r="522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</row>
    <row r="523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</row>
    <row r="524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</row>
    <row r="525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</row>
    <row r="5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</row>
    <row r="5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</row>
    <row r="528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</row>
    <row r="529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</row>
    <row r="53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</row>
    <row r="531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</row>
    <row r="532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</row>
    <row r="533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</row>
    <row r="534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</row>
    <row r="535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</row>
    <row r="53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</row>
    <row r="53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</row>
    <row r="538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</row>
    <row r="539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</row>
    <row r="54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</row>
    <row r="541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</row>
    <row r="542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</row>
    <row r="543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</row>
    <row r="544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</row>
    <row r="545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</row>
    <row r="54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</row>
    <row r="54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</row>
    <row r="548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</row>
    <row r="549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</row>
    <row r="55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</row>
    <row r="551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</row>
    <row r="552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</row>
    <row r="553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</row>
    <row r="554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</row>
    <row r="555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</row>
    <row r="55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</row>
    <row r="55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</row>
    <row r="558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</row>
    <row r="559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</row>
    <row r="56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</row>
    <row r="561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</row>
    <row r="562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</row>
    <row r="563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</row>
    <row r="564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</row>
    <row r="565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</row>
    <row r="56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</row>
    <row r="56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</row>
    <row r="568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</row>
    <row r="569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</row>
    <row r="57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</row>
    <row r="571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</row>
    <row r="572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</row>
    <row r="573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</row>
    <row r="574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</row>
    <row r="575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</row>
    <row r="57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</row>
    <row r="57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</row>
    <row r="578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</row>
    <row r="579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</row>
    <row r="58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</row>
    <row r="581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</row>
    <row r="582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</row>
    <row r="583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</row>
    <row r="584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</row>
    <row r="585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</row>
    <row r="58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</row>
    <row r="58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</row>
    <row r="588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</row>
    <row r="589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</row>
    <row r="59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</row>
    <row r="591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</row>
    <row r="592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</row>
    <row r="593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</row>
    <row r="594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</row>
    <row r="595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</row>
    <row r="59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</row>
    <row r="59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</row>
    <row r="598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</row>
    <row r="599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</row>
    <row r="60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</row>
    <row r="601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</row>
    <row r="602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</row>
    <row r="603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</row>
    <row r="604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</row>
    <row r="605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</row>
    <row r="60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</row>
    <row r="60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</row>
    <row r="608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</row>
    <row r="609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</row>
    <row r="61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</row>
    <row r="611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</row>
    <row r="612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</row>
    <row r="613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</row>
    <row r="614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</row>
    <row r="615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</row>
    <row r="61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</row>
    <row r="61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</row>
    <row r="618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</row>
    <row r="619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</row>
    <row r="6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</row>
    <row r="621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</row>
    <row r="622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</row>
    <row r="623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</row>
    <row r="624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</row>
    <row r="625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</row>
    <row r="6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</row>
    <row r="6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</row>
    <row r="628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</row>
    <row r="629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</row>
    <row r="63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</row>
    <row r="631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</row>
    <row r="632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</row>
    <row r="633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</row>
    <row r="634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</row>
    <row r="635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</row>
    <row r="63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</row>
    <row r="63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</row>
    <row r="638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</row>
    <row r="639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</row>
    <row r="64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</row>
    <row r="641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</row>
    <row r="642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</row>
    <row r="643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</row>
    <row r="644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</row>
    <row r="645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</row>
    <row r="64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</row>
    <row r="64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</row>
    <row r="648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</row>
    <row r="649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</row>
    <row r="65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</row>
    <row r="651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</row>
    <row r="652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</row>
    <row r="653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</row>
    <row r="654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</row>
    <row r="655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</row>
    <row r="65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</row>
    <row r="65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</row>
    <row r="658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</row>
    <row r="659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</row>
    <row r="66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</row>
    <row r="661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</row>
    <row r="662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</row>
    <row r="663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</row>
    <row r="664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</row>
    <row r="665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</row>
    <row r="66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</row>
    <row r="66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</row>
    <row r="668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</row>
    <row r="669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</row>
    <row r="67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</row>
    <row r="671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</row>
    <row r="672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</row>
    <row r="673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</row>
    <row r="674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</row>
    <row r="67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</row>
    <row r="67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</row>
    <row r="67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</row>
    <row r="678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</row>
    <row r="679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</row>
    <row r="68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</row>
    <row r="681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</row>
    <row r="682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</row>
    <row r="683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</row>
    <row r="684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</row>
    <row r="685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</row>
    <row r="68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</row>
    <row r="68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</row>
    <row r="688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</row>
    <row r="689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</row>
    <row r="69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</row>
    <row r="691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</row>
    <row r="692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</row>
    <row r="693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</row>
    <row r="694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</row>
    <row r="695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</row>
    <row r="69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</row>
    <row r="69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</row>
    <row r="698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</row>
    <row r="699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</row>
    <row r="70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</row>
    <row r="701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</row>
    <row r="702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</row>
    <row r="703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</row>
    <row r="704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</row>
    <row r="705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</row>
    <row r="70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</row>
    <row r="70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</row>
    <row r="708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</row>
    <row r="709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</row>
    <row r="71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</row>
    <row r="711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</row>
    <row r="712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</row>
    <row r="713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</row>
    <row r="714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</row>
    <row r="71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</row>
    <row r="71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</row>
    <row r="71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</row>
    <row r="718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</row>
    <row r="719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</row>
    <row r="7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</row>
    <row r="721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</row>
    <row r="722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</row>
    <row r="723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</row>
    <row r="724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</row>
    <row r="72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</row>
    <row r="7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</row>
    <row r="7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</row>
    <row r="728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</row>
    <row r="729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</row>
    <row r="73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</row>
    <row r="731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</row>
    <row r="732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</row>
    <row r="733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</row>
    <row r="734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</row>
    <row r="73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</row>
    <row r="73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</row>
    <row r="73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</row>
    <row r="738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</row>
    <row r="739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</row>
    <row r="74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</row>
    <row r="741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</row>
    <row r="742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</row>
    <row r="743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</row>
    <row r="744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</row>
    <row r="74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</row>
    <row r="74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</row>
    <row r="74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</row>
    <row r="748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</row>
    <row r="749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</row>
    <row r="75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</row>
    <row r="751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</row>
    <row r="752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</row>
    <row r="753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</row>
    <row r="754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</row>
    <row r="75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</row>
    <row r="75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</row>
    <row r="75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</row>
    <row r="758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</row>
    <row r="759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</row>
    <row r="76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</row>
    <row r="761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</row>
    <row r="762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</row>
    <row r="763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</row>
    <row r="764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</row>
    <row r="76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</row>
    <row r="76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</row>
    <row r="76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</row>
    <row r="768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</row>
    <row r="769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</row>
    <row r="77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</row>
    <row r="771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</row>
    <row r="772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</row>
    <row r="773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</row>
    <row r="774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</row>
    <row r="77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</row>
    <row r="77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</row>
    <row r="77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</row>
    <row r="778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</row>
    <row r="779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</row>
    <row r="78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</row>
    <row r="781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</row>
    <row r="782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</row>
    <row r="783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</row>
    <row r="784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</row>
    <row r="78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</row>
    <row r="78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</row>
    <row r="78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</row>
    <row r="788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</row>
    <row r="789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</row>
    <row r="79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</row>
    <row r="791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</row>
    <row r="792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</row>
    <row r="793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</row>
    <row r="794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</row>
    <row r="79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</row>
    <row r="79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</row>
    <row r="79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</row>
    <row r="798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</row>
    <row r="799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</row>
    <row r="80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</row>
    <row r="801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</row>
    <row r="802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</row>
    <row r="803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</row>
    <row r="804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</row>
    <row r="80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</row>
    <row r="80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</row>
    <row r="80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</row>
    <row r="808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</row>
    <row r="809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</row>
    <row r="81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</row>
    <row r="811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</row>
    <row r="812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</row>
    <row r="813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</row>
    <row r="814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</row>
    <row r="81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</row>
    <row r="81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</row>
    <row r="81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</row>
    <row r="818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</row>
    <row r="819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</row>
    <row r="8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</row>
    <row r="821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</row>
    <row r="822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</row>
    <row r="823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</row>
    <row r="824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</row>
    <row r="82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</row>
    <row r="8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</row>
    <row r="8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</row>
    <row r="828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</row>
    <row r="829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</row>
    <row r="83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</row>
    <row r="831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</row>
    <row r="832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</row>
    <row r="833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</row>
    <row r="834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</row>
    <row r="83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</row>
    <row r="83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</row>
    <row r="83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</row>
    <row r="838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</row>
    <row r="839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</row>
    <row r="84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</row>
    <row r="841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</row>
    <row r="842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</row>
    <row r="843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</row>
    <row r="844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</row>
    <row r="84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</row>
    <row r="84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</row>
    <row r="84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</row>
    <row r="848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</row>
    <row r="849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</row>
    <row r="85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</row>
    <row r="851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</row>
    <row r="852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</row>
    <row r="853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</row>
    <row r="854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</row>
    <row r="85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</row>
    <row r="85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</row>
    <row r="85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</row>
    <row r="858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</row>
    <row r="859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</row>
    <row r="86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</row>
    <row r="861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</row>
    <row r="862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</row>
    <row r="863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</row>
    <row r="864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</row>
    <row r="86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</row>
    <row r="86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</row>
    <row r="86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</row>
    <row r="868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</row>
    <row r="869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</row>
    <row r="87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</row>
    <row r="871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</row>
    <row r="872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</row>
    <row r="873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</row>
    <row r="874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</row>
    <row r="87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</row>
    <row r="87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</row>
    <row r="87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</row>
    <row r="878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</row>
    <row r="879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</row>
    <row r="88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</row>
    <row r="881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</row>
    <row r="882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</row>
    <row r="883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</row>
    <row r="884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</row>
    <row r="88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</row>
    <row r="88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</row>
    <row r="88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</row>
    <row r="888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</row>
    <row r="889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</row>
    <row r="89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</row>
    <row r="891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</row>
    <row r="892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</row>
    <row r="893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</row>
    <row r="894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</row>
    <row r="89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</row>
    <row r="89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</row>
    <row r="89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</row>
    <row r="898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</row>
    <row r="899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</row>
    <row r="90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</row>
    <row r="901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</row>
    <row r="902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</row>
    <row r="903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</row>
    <row r="904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</row>
    <row r="90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</row>
    <row r="90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</row>
    <row r="90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</row>
    <row r="908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</row>
    <row r="909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</row>
    <row r="91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</row>
    <row r="911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</row>
    <row r="912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</row>
    <row r="913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</row>
    <row r="914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</row>
    <row r="91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</row>
    <row r="91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</row>
    <row r="91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</row>
    <row r="918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</row>
    <row r="919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</row>
    <row r="9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</row>
    <row r="921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</row>
    <row r="922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</row>
    <row r="923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</row>
    <row r="924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</row>
    <row r="92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</row>
    <row r="9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</row>
    <row r="9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</row>
    <row r="928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</row>
    <row r="929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</row>
    <row r="93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</row>
    <row r="931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</row>
    <row r="932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</row>
    <row r="933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</row>
    <row r="934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</row>
    <row r="93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</row>
    <row r="93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</row>
    <row r="93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</row>
    <row r="938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</row>
    <row r="939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</row>
    <row r="94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</row>
    <row r="941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</row>
    <row r="942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</row>
    <row r="943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</row>
    <row r="944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</row>
    <row r="94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</row>
    <row r="94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</row>
    <row r="94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</row>
    <row r="948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</row>
    <row r="949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</row>
    <row r="95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</row>
    <row r="951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</row>
    <row r="952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</row>
    <row r="953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</row>
    <row r="954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</row>
    <row r="95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</row>
    <row r="95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</row>
    <row r="95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</row>
    <row r="958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</row>
    <row r="959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</row>
    <row r="96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</row>
    <row r="961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</row>
    <row r="962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</row>
    <row r="963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</row>
    <row r="964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</row>
    <row r="96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</row>
    <row r="96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</row>
    <row r="96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</row>
    <row r="968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</row>
    <row r="969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</row>
    <row r="97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</row>
    <row r="971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</row>
    <row r="972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</row>
    <row r="973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</row>
    <row r="974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</row>
    <row r="975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</row>
    <row r="97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</row>
    <row r="97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</row>
    <row r="978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</row>
    <row r="979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</row>
    <row r="98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</row>
    <row r="981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</row>
    <row r="982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</row>
    <row r="983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</row>
    <row r="984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</row>
    <row r="985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</row>
    <row r="98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</row>
    <row r="987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</row>
    <row r="988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</row>
    <row r="989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</row>
    <row r="99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</row>
    <row r="991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</row>
    <row r="992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</row>
    <row r="993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</row>
    <row r="994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</row>
    <row r="995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</row>
    <row r="99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</row>
    <row r="997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</row>
    <row r="998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</row>
    <row r="999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</row>
    <row r="1000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</row>
  </sheetData>
  <mergeCells count="2">
    <mergeCell ref="A1:F1"/>
    <mergeCell ref="A2:F2"/>
  </mergeCells>
  <printOptions/>
  <pageMargins bottom="0.75" footer="0.0" header="0.0" left="0.7" right="0.7" top="0.75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2.88"/>
    <col customWidth="1" min="2" max="2" width="11.38"/>
    <col customWidth="1" min="3" max="3" width="13.25"/>
    <col customWidth="1" min="4" max="4" width="14.88"/>
    <col customWidth="1" min="5" max="26" width="8.63"/>
  </cols>
  <sheetData>
    <row r="1">
      <c r="A1" s="26" t="s">
        <v>85</v>
      </c>
      <c r="B1" s="26" t="s">
        <v>27</v>
      </c>
      <c r="C1" s="26" t="s">
        <v>28</v>
      </c>
      <c r="D1" s="26" t="s">
        <v>86</v>
      </c>
      <c r="E1" s="2"/>
      <c r="F1" s="2"/>
      <c r="G1" s="2"/>
      <c r="H1" s="2"/>
      <c r="I1" s="2"/>
      <c r="J1" s="2"/>
      <c r="K1" s="2"/>
      <c r="L1" s="2"/>
      <c r="M1" s="2"/>
      <c r="N1" s="2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3" t="s">
        <v>30</v>
      </c>
      <c r="B2" s="3" t="s">
        <v>31</v>
      </c>
      <c r="C2" s="3" t="s">
        <v>87</v>
      </c>
      <c r="D2" s="3" t="s">
        <v>55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>
      <c r="A3" s="3" t="s">
        <v>35</v>
      </c>
      <c r="B3" s="3" t="s">
        <v>37</v>
      </c>
      <c r="C3" s="3" t="s">
        <v>32</v>
      </c>
      <c r="D3" s="3" t="s">
        <v>56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>
      <c r="A4" s="3" t="s">
        <v>88</v>
      </c>
      <c r="B4" s="3" t="s">
        <v>40</v>
      </c>
      <c r="C4" s="3" t="s">
        <v>89</v>
      </c>
      <c r="D4" s="3" t="s">
        <v>57</v>
      </c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>
      <c r="A5" s="3" t="s">
        <v>36</v>
      </c>
      <c r="B5" s="3"/>
      <c r="C5" s="3" t="s">
        <v>90</v>
      </c>
      <c r="D5" s="3" t="s">
        <v>58</v>
      </c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>
      <c r="A6" s="3" t="s">
        <v>38</v>
      </c>
      <c r="B6" s="3"/>
      <c r="C6" s="3"/>
      <c r="D6" s="3" t="s">
        <v>59</v>
      </c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>
      <c r="A7" s="3" t="s">
        <v>39</v>
      </c>
      <c r="B7" s="3"/>
      <c r="C7" s="3"/>
      <c r="D7" s="3" t="s">
        <v>60</v>
      </c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>
      <c r="A8" s="3" t="s">
        <v>91</v>
      </c>
      <c r="B8" s="3"/>
      <c r="C8" s="3"/>
      <c r="D8" s="3" t="s">
        <v>61</v>
      </c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>
      <c r="A9" s="3" t="s">
        <v>92</v>
      </c>
      <c r="B9" s="3"/>
      <c r="C9" s="3"/>
      <c r="D9" s="3" t="s">
        <v>62</v>
      </c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>
      <c r="A10" s="3" t="s">
        <v>93</v>
      </c>
      <c r="B10" s="3"/>
      <c r="C10" s="3"/>
      <c r="D10" s="3" t="s">
        <v>63</v>
      </c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>
      <c r="A11" s="3"/>
      <c r="B11" s="3"/>
      <c r="C11" s="3"/>
      <c r="D11" s="3" t="s">
        <v>64</v>
      </c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>
      <c r="A12" s="3"/>
      <c r="B12" s="3"/>
      <c r="C12" s="3"/>
      <c r="D12" s="3" t="s">
        <v>65</v>
      </c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>
      <c r="A13" s="3"/>
      <c r="B13" s="3"/>
      <c r="C13" s="3"/>
      <c r="D13" s="3" t="s">
        <v>66</v>
      </c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ht="15.7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ht="15.7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ht="15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ht="15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ht="15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ht="15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ht="15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ht="15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ht="15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ht="15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ht="15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ht="15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ht="15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ht="15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ht="15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ht="15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ht="15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ht="15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ht="15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ht="15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ht="15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ht="15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ht="15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printOptions/>
  <pageMargins bottom="0.75" footer="0.0" header="0.0" left="0.7" right="0.7" top="0.75"/>
  <pageSetup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6.88"/>
    <col customWidth="1" min="2" max="2" width="53.38"/>
    <col customWidth="1" min="3" max="3" width="17.63"/>
    <col customWidth="1" min="4" max="4" width="71.63"/>
    <col customWidth="1" min="5" max="26" width="8.63"/>
  </cols>
  <sheetData>
    <row r="1">
      <c r="A1" s="27" t="s">
        <v>94</v>
      </c>
      <c r="E1" s="2"/>
      <c r="F1" s="2"/>
      <c r="G1" s="2"/>
      <c r="H1" s="2"/>
      <c r="I1" s="2"/>
      <c r="J1" s="2"/>
      <c r="K1" s="2"/>
      <c r="L1" s="2"/>
      <c r="M1" s="2"/>
      <c r="N1" s="2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>
      <c r="A3" s="28" t="s">
        <v>95</v>
      </c>
      <c r="B3" s="28" t="s">
        <v>96</v>
      </c>
      <c r="C3" s="28" t="s">
        <v>97</v>
      </c>
      <c r="D3" s="28" t="s">
        <v>98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>
      <c r="A4" s="2">
        <v>1.0</v>
      </c>
      <c r="B4" s="2" t="s">
        <v>99</v>
      </c>
      <c r="C4" s="2" t="s">
        <v>100</v>
      </c>
      <c r="D4" s="2" t="s">
        <v>101</v>
      </c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>
      <c r="A5" s="2">
        <v>2.0</v>
      </c>
      <c r="B5" s="2" t="s">
        <v>102</v>
      </c>
      <c r="C5" s="2" t="s">
        <v>100</v>
      </c>
      <c r="D5" s="2" t="s">
        <v>103</v>
      </c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>
      <c r="A6" s="2">
        <v>3.0</v>
      </c>
      <c r="B6" s="2" t="s">
        <v>104</v>
      </c>
      <c r="C6" s="2" t="s">
        <v>49</v>
      </c>
      <c r="D6" s="2" t="s">
        <v>105</v>
      </c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>
      <c r="A7" s="2">
        <v>4.0</v>
      </c>
      <c r="B7" s="2" t="s">
        <v>106</v>
      </c>
      <c r="C7" s="2" t="s">
        <v>107</v>
      </c>
      <c r="D7" s="2" t="s">
        <v>108</v>
      </c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>
      <c r="A8" s="2">
        <v>5.0</v>
      </c>
      <c r="B8" s="2" t="s">
        <v>109</v>
      </c>
      <c r="C8" s="2" t="s">
        <v>110</v>
      </c>
      <c r="D8" s="2" t="s">
        <v>111</v>
      </c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>
      <c r="A10" s="29" t="s">
        <v>83</v>
      </c>
      <c r="B10" s="29" t="s">
        <v>112</v>
      </c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ht="15.7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ht="15.7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ht="15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ht="15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ht="15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ht="15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ht="15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ht="15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ht="15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ht="15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ht="15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ht="15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ht="15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ht="15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ht="15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ht="15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ht="15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ht="15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ht="15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ht="15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ht="15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ht="15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ht="15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mergeCells count="2">
    <mergeCell ref="A1:D1"/>
    <mergeCell ref="B10:D10"/>
  </mergeCells>
  <printOptions/>
  <pageMargins bottom="0.75" footer="0.0" header="0.0" left="0.7" right="0.7" top="0.75"/>
  <pageSetup orientation="landscape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8.38"/>
    <col customWidth="1" min="2" max="2" width="37.38"/>
    <col customWidth="1" min="3" max="3" width="39.75"/>
    <col customWidth="1" min="4" max="26" width="8.63"/>
  </cols>
  <sheetData>
    <row r="1">
      <c r="A1" s="27" t="s">
        <v>113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>
      <c r="A3" s="28" t="s">
        <v>114</v>
      </c>
      <c r="B3" s="28" t="s">
        <v>115</v>
      </c>
      <c r="C3" s="28" t="s">
        <v>116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>
      <c r="A4" s="2" t="s">
        <v>24</v>
      </c>
      <c r="B4" s="2" t="s">
        <v>117</v>
      </c>
      <c r="C4" s="2" t="s">
        <v>118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>
      <c r="A5" s="2" t="s">
        <v>25</v>
      </c>
      <c r="B5" s="2" t="s">
        <v>119</v>
      </c>
      <c r="C5" s="2" t="s">
        <v>120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>
      <c r="A6" s="2" t="s">
        <v>5</v>
      </c>
      <c r="B6" s="2" t="s">
        <v>121</v>
      </c>
      <c r="C6" s="2" t="s">
        <v>122</v>
      </c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>
      <c r="A7" s="2" t="s">
        <v>26</v>
      </c>
      <c r="B7" s="2" t="s">
        <v>123</v>
      </c>
      <c r="C7" s="2" t="s">
        <v>124</v>
      </c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>
      <c r="A8" s="2" t="s">
        <v>27</v>
      </c>
      <c r="B8" s="2" t="s">
        <v>125</v>
      </c>
      <c r="C8" s="2" t="s">
        <v>126</v>
      </c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ht="15.7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ht="15.7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ht="15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ht="15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ht="15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ht="15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ht="15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ht="15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ht="15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ht="15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ht="15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ht="15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ht="15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ht="15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ht="15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ht="15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ht="15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ht="15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ht="15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ht="15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ht="15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ht="15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ht="15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mergeCells count="1">
    <mergeCell ref="A1:C1"/>
  </mergeCells>
  <printOptions/>
  <pageMargins bottom="0.75" footer="0.0" header="0.0" left="0.7" right="0.7" top="0.75"/>
  <pageSetup orientation="landscape"/>
  <drawing r:id="rId1"/>
</worksheet>
</file>